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2_Pensions_5_Le minimum vieillesse\2023\"/>
    </mc:Choice>
  </mc:AlternateContent>
  <xr:revisionPtr revIDLastSave="0" documentId="13_ncr:1_{9D631AD8-5E6C-460C-A314-556DF2DDCF7D}" xr6:coauthVersionLast="47" xr6:coauthVersionMax="47" xr10:uidLastSave="{00000000-0000-0000-0000-000000000000}"/>
  <bookViews>
    <workbookView xWindow="-110" yWindow="-110" windowWidth="19420" windowHeight="10420" xr2:uid="{F59C8FCB-0B23-4693-8D84-404EE0320283}"/>
  </bookViews>
  <sheets>
    <sheet name="MV et ASI" sheetId="1" r:id="rId1"/>
    <sheet name="Evolution nb prest. MV et ASI" sheetId="2" r:id="rId2"/>
    <sheet name="Bénéficiaires par genre" sheetId="3" r:id="rId3"/>
    <sheet name="MV" sheetId="4" r:id="rId4"/>
    <sheet name="Part MV dans pension globale" sheetId="5" r:id="rId5"/>
    <sheet name="Effectifs L814" sheetId="6" r:id="rId6"/>
    <sheet name="Evolution L814 depuis 2000" sheetId="7" r:id="rId7"/>
    <sheet name="Résidence bénéficiaires L814-2" sheetId="8" r:id="rId8"/>
  </sheets>
  <externalReferences>
    <externalReference r:id="rId9"/>
  </externalReferences>
  <definedNames>
    <definedName name="TitreDate" localSheetId="4">#REF!</definedName>
    <definedName name="TitreDate">#REF!</definedName>
    <definedName name="TitreRégion" localSheetId="4">#REF!</definedName>
    <definedName name="TitreRég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D19" i="8"/>
  <c r="E5" i="8" s="1"/>
  <c r="B19" i="8"/>
  <c r="C19" i="8" s="1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D6" i="8"/>
  <c r="C6" i="8"/>
  <c r="F5" i="8"/>
  <c r="C5" i="8"/>
  <c r="C26" i="7"/>
  <c r="C25" i="7"/>
  <c r="L8" i="6"/>
  <c r="D8" i="6"/>
  <c r="D10" i="6" s="1"/>
  <c r="C8" i="6"/>
  <c r="B8" i="6"/>
  <c r="F8" i="6" s="1"/>
  <c r="F7" i="6"/>
  <c r="G7" i="6" s="1"/>
  <c r="E7" i="6"/>
  <c r="C7" i="6"/>
  <c r="F6" i="6"/>
  <c r="G6" i="6" s="1"/>
  <c r="E6" i="6"/>
  <c r="C6" i="6"/>
  <c r="F5" i="6"/>
  <c r="G5" i="6" s="1"/>
  <c r="E5" i="6"/>
  <c r="C5" i="6"/>
  <c r="G7" i="5"/>
  <c r="C7" i="5"/>
  <c r="J6" i="5"/>
  <c r="J7" i="5" s="1"/>
  <c r="I6" i="5"/>
  <c r="I7" i="5" s="1"/>
  <c r="H6" i="5"/>
  <c r="H7" i="5" s="1"/>
  <c r="G6" i="5"/>
  <c r="F6" i="5"/>
  <c r="F7" i="5" s="1"/>
  <c r="E6" i="5"/>
  <c r="E7" i="5" s="1"/>
  <c r="D6" i="5"/>
  <c r="D7" i="5" s="1"/>
  <c r="C6" i="5"/>
  <c r="B6" i="5"/>
  <c r="B7" i="5" s="1"/>
  <c r="D8" i="3"/>
  <c r="C7" i="3"/>
  <c r="D7" i="3" s="1"/>
  <c r="B7" i="3"/>
  <c r="C6" i="3"/>
  <c r="B6" i="3"/>
  <c r="B9" i="3" s="1"/>
  <c r="B10" i="3" s="1"/>
  <c r="F15" i="1"/>
  <c r="E15" i="1"/>
  <c r="D15" i="1"/>
  <c r="G14" i="1"/>
  <c r="H14" i="1" s="1"/>
  <c r="H13" i="1"/>
  <c r="G13" i="1"/>
  <c r="G15" i="1" s="1"/>
  <c r="H15" i="1" s="1"/>
  <c r="F12" i="1"/>
  <c r="G12" i="1" s="1"/>
  <c r="H12" i="1" s="1"/>
  <c r="E12" i="1"/>
  <c r="D12" i="1"/>
  <c r="G11" i="1"/>
  <c r="H11" i="1" s="1"/>
  <c r="H10" i="1"/>
  <c r="G10" i="1"/>
  <c r="G9" i="1"/>
  <c r="H9" i="1" s="1"/>
  <c r="F9" i="1"/>
  <c r="E9" i="1"/>
  <c r="D9" i="1"/>
  <c r="H8" i="1"/>
  <c r="G8" i="1"/>
  <c r="G7" i="1"/>
  <c r="H7" i="1" s="1"/>
  <c r="F6" i="1"/>
  <c r="E6" i="1"/>
  <c r="D6" i="1"/>
  <c r="G6" i="1" s="1"/>
  <c r="H6" i="1" s="1"/>
  <c r="H5" i="1"/>
  <c r="G5" i="1"/>
  <c r="G4" i="1"/>
  <c r="H4" i="1" s="1"/>
  <c r="G13" i="8" l="1"/>
  <c r="G6" i="8"/>
  <c r="G14" i="8"/>
  <c r="E19" i="8"/>
  <c r="F19" i="8"/>
  <c r="C7" i="8"/>
  <c r="C8" i="8"/>
  <c r="C9" i="8"/>
  <c r="C10" i="8"/>
  <c r="C11" i="8"/>
  <c r="C12" i="8"/>
  <c r="C13" i="8"/>
  <c r="C14" i="8"/>
  <c r="C15" i="8"/>
  <c r="C16" i="8"/>
  <c r="C17" i="8"/>
  <c r="C18" i="8"/>
  <c r="B10" i="6"/>
  <c r="F10" i="6" s="1"/>
  <c r="E8" i="6"/>
  <c r="C9" i="3"/>
  <c r="C10" i="3" s="1"/>
  <c r="C11" i="3" s="1"/>
  <c r="D6" i="3"/>
  <c r="D9" i="3" s="1"/>
  <c r="D10" i="3" s="1"/>
  <c r="D11" i="3" s="1"/>
  <c r="C24" i="7"/>
  <c r="C23" i="7"/>
  <c r="C22" i="7"/>
  <c r="G19" i="8" l="1"/>
  <c r="G18" i="8"/>
  <c r="G12" i="8"/>
  <c r="G5" i="8"/>
  <c r="G11" i="8"/>
  <c r="G10" i="8"/>
  <c r="G17" i="8"/>
  <c r="G9" i="8"/>
  <c r="G16" i="8"/>
  <c r="G8" i="8"/>
  <c r="G15" i="8"/>
  <c r="G7" i="8"/>
  <c r="B11" i="3"/>
</calcChain>
</file>

<file path=xl/sharedStrings.xml><?xml version="1.0" encoding="utf-8"?>
<sst xmlns="http://schemas.openxmlformats.org/spreadsheetml/2006/main" count="162" uniqueCount="89">
  <si>
    <t>Ensemble des bénéficiaires</t>
  </si>
  <si>
    <t>a  - à titre personnel</t>
  </si>
  <si>
    <t>b - à titre de conjoint seul</t>
  </si>
  <si>
    <t>c - à titre personnel et conjoint</t>
  </si>
  <si>
    <t>Total
(a + b + c)</t>
  </si>
  <si>
    <t>Hommes</t>
  </si>
  <si>
    <t>Femmes</t>
  </si>
  <si>
    <t>Ensemble</t>
  </si>
  <si>
    <t>ASI</t>
  </si>
  <si>
    <t>Source : SNSP-TSTI.</t>
  </si>
  <si>
    <t>2019*</t>
  </si>
  <si>
    <t>Nombre de pensions assorties  d'un minimum vieillesse ou de l'ASI</t>
  </si>
  <si>
    <r>
      <t>Ensemble des bénéficiaires du minimum vieillesse ou de l'Asi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(a + b + 2c)</t>
    </r>
  </si>
  <si>
    <t>Droits
directs servis seuls ou avec un droit dérivé</t>
  </si>
  <si>
    <t>Droits
dérivés servis seuls</t>
  </si>
  <si>
    <t>Total</t>
  </si>
  <si>
    <t>Ensemble des allocations du minimum vieillesse</t>
  </si>
  <si>
    <t>Nombre de retraités</t>
  </si>
  <si>
    <t>Montant moyen</t>
  </si>
  <si>
    <t>Par type d'allocation :</t>
  </si>
  <si>
    <t>L.815-2/3</t>
  </si>
  <si>
    <t>Droit direct (seul ou non)</t>
  </si>
  <si>
    <t>Droit dérivé servi seul</t>
  </si>
  <si>
    <r>
      <t xml:space="preserve">Montant mensuel moyen de la retraite globale </t>
    </r>
    <r>
      <rPr>
        <b/>
        <vertAlign val="superscript"/>
        <sz val="9"/>
        <rFont val="Arial"/>
        <family val="2"/>
      </rPr>
      <t>(1)</t>
    </r>
  </si>
  <si>
    <t>Effectif</t>
  </si>
  <si>
    <t>% par rapport
à l'ensemble
des retraités</t>
  </si>
  <si>
    <t xml:space="preserve"> -  à titre personnel (a)</t>
  </si>
  <si>
    <t xml:space="preserve"> -  à titre de conjoint à charge seul (b)</t>
  </si>
  <si>
    <t>Nombre total de retraités</t>
  </si>
  <si>
    <t xml:space="preserve">  - à titre personnel et conjoint à charge (c)</t>
  </si>
  <si>
    <t xml:space="preserve">Total </t>
  </si>
  <si>
    <t>Au
31 décembre :</t>
  </si>
  <si>
    <t>% d'évolution</t>
  </si>
  <si>
    <t>-</t>
  </si>
  <si>
    <t>Résidence</t>
  </si>
  <si>
    <t>%</t>
  </si>
  <si>
    <t xml:space="preserve">  - Europe :</t>
  </si>
  <si>
    <t xml:space="preserve">             - dont Espagne</t>
  </si>
  <si>
    <t xml:space="preserve">             - dont Pologne</t>
  </si>
  <si>
    <t xml:space="preserve">             - dont Portugal</t>
  </si>
  <si>
    <t xml:space="preserve">  - dont : autres pays d'Europe</t>
  </si>
  <si>
    <t xml:space="preserve">  - Asie</t>
  </si>
  <si>
    <t xml:space="preserve">  - Afrique :</t>
  </si>
  <si>
    <t xml:space="preserve">  - dont Algérie</t>
  </si>
  <si>
    <t xml:space="preserve">  - dont Maroc</t>
  </si>
  <si>
    <t xml:space="preserve">  - dont Tunisie</t>
  </si>
  <si>
    <t xml:space="preserve">  - Amérique</t>
  </si>
  <si>
    <t xml:space="preserve">  - Océanie</t>
  </si>
  <si>
    <t>Nombre de prestataires bénéficiaires d'un minimum vieillesse
ou Allocation supplémentaire d'invalidité</t>
  </si>
  <si>
    <t>Proportion parmi les retraités du régime général</t>
  </si>
  <si>
    <t>Aspa</t>
  </si>
  <si>
    <t>Pensions servies avec un minimum vieillesse ou l'ASI</t>
  </si>
  <si>
    <r>
      <t xml:space="preserve">Part de l'Aspa, ASI et L. 815-2/3 dans la retraite globale </t>
    </r>
    <r>
      <rPr>
        <b/>
        <vertAlign val="superscript"/>
        <sz val="9"/>
        <rFont val="Arial"/>
        <family val="2"/>
      </rPr>
      <t xml:space="preserve"> (2) / (1) </t>
    </r>
  </si>
  <si>
    <r>
      <t xml:space="preserve">Montant mensuel moyen de
l'allocation L. 815-2/3, Aspa et ASI </t>
    </r>
    <r>
      <rPr>
        <b/>
        <vertAlign val="superscript"/>
        <sz val="9"/>
        <rFont val="Arial"/>
        <family val="2"/>
      </rPr>
      <t>(2)</t>
    </r>
  </si>
  <si>
    <t>Pensions assorties de la majoration L. 814-2</t>
  </si>
  <si>
    <t>Ensemble des bénéficiaires 
de la majoration L. 814-2 (a + b + 2c)</t>
  </si>
  <si>
    <t xml:space="preserve">  - dont : Communauté européenne + AELE</t>
  </si>
  <si>
    <t>de l'allocation du minimum vieillesse
 ou de l'ASI (2)</t>
  </si>
  <si>
    <t>Allocations
supplémentaires
 L. 815-2/3</t>
  </si>
  <si>
    <t xml:space="preserve">Allocations supplémentaires
 L. 815-2/3, Aspa ou ASI </t>
  </si>
  <si>
    <t>Bénéficiaires de la majoration L. 814-2</t>
  </si>
  <si>
    <t xml:space="preserve">  - France</t>
  </si>
  <si>
    <t xml:space="preserve">Évolution du nombre de retraités bénéficiaires du minimum vieillesse ou de l’allocation supplémentaire d’invalidité
 au 31 décembre										</t>
  </si>
  <si>
    <t>Sources : SNSP et SNSP -TSTI.</t>
  </si>
  <si>
    <t>Champ : Retraités (de droit direct et/ou de droit dérivé) du régime général (hors outils de gestion de la Sécurité sociale pour les indépendants jusqu'à fin 2018) au 31/12 de chaque année.</t>
  </si>
  <si>
    <t>* Rupture de série à la suite de l'intégration du régime des travailleurs indépendants au régime général.</t>
  </si>
  <si>
    <t>Champ : Retraités (de droit direct et/ou de droit dérivé) du régime général bénéficiant de l’ASI ou du Minimum Vieillesse.</t>
  </si>
  <si>
    <t>(1) Sexe du retraité bénéficiaire de l'allocation servie à titre personnel et/ou conjoint à charge en complément de sa pension.</t>
  </si>
  <si>
    <t>Champ : Retraités (de droit direct et/ou de droit dérivé) du régime général bénéficiant de l’ASI ou d’une allocation du minimum vieillesse.</t>
  </si>
  <si>
    <t>Le cumul de chaque allocation n'est pas égal à l'effectif ensemble car il se peut qu'un retraité soit bénéficiaire d'une allocation à titre personnel et bénéficiaire d'une autre allocation à titre de conjoint à charge et dans ce cas il serait compté deux fois.</t>
  </si>
  <si>
    <t>Évolution du nombre de bénéficiaires
de la majoration article L. 814-2
 au 31 décembre</t>
  </si>
  <si>
    <t>Sources : SNSP et SNSP-TSTI.</t>
  </si>
  <si>
    <t>Champ : Retraités (de droit direct et/ou de droit dérivé) du régime général bénéficiant de la majoration L. 814-2.</t>
  </si>
  <si>
    <t>Évolution du nombre de bénéficiaires de la majoration article L. 814-2
 au 31 décembre</t>
  </si>
  <si>
    <t>Source : SNSP-TSTI.</t>
  </si>
  <si>
    <t>Champ : Retraités (de droit direct et/ou de droit dérivé) du régime général bénéficiant de l’ASI ou d'une allocation du minimum vieillesse.</t>
  </si>
  <si>
    <t>Source : SNSP et SNSP-TSTI.</t>
  </si>
  <si>
    <t>Champ : Retraités (de droit direct et/ou de droit dérivé) du régime général (hors outils de gestion de la Sécurité sociale pour les indépendants jusqu'à fin 2018) bénéficiaires de la majoration L. 814-2 au 31/12 de chaque année.</t>
  </si>
  <si>
    <t>Nombre de pensions assorties du minimum vieillesse ou de l’ASI et nombre de bénéficiaires par type d’allocation au 31 décembre 2023</t>
  </si>
  <si>
    <r>
      <t>Nombre de pensions servies avec un minimum vieillesse ou l’ASI par sexe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au 31 décembre 2023</t>
    </r>
  </si>
  <si>
    <t>Répartition des bénéficiaires de la majoration article L. 814-2 selon la résidence au 31 décembre 2023</t>
  </si>
  <si>
    <r>
      <t>Sexe</t>
    </r>
    <r>
      <rPr>
        <vertAlign val="superscript"/>
        <sz val="10"/>
        <color theme="1"/>
        <rFont val="Calibri"/>
        <family val="2"/>
        <scheme val="minor"/>
      </rPr>
      <t>(1)</t>
    </r>
  </si>
  <si>
    <t>Pensions servies avec une allocation du minimum vieillesse ou de l'ASI</t>
  </si>
  <si>
    <t>Champ : Retraités du régime général bénéficiant de l’ASI ou du Minimum Vieillesse</t>
  </si>
  <si>
    <t>(2) Le cumul de chaque allocation n'est pas égal à l'effectif ensemble car un retraité peut être bénéficiaire d'une allocation à titre personnel et d'une autre allocation à titre de conjoint à charge et dans ce cas il est compté 2 fois.</t>
  </si>
  <si>
    <r>
      <t>Lecture : 233 312 hommes retraités perçoivent un montant d’Aspa versé par le régime général avec leur pension. Pour 232 778 d’entre eux, le montant qui leur est versé correspond à leur droit personnel à l’Aspa. 130 hommes retraités perçoivent avec leur retraite un montant d’Aspa correspondant à un droit ouvert uniquement pour leur conjoint (par exemple, si eux-mêmes ne vérifient pas la condition d’âge pour en bénéficier).</t>
    </r>
    <r>
      <rPr>
        <sz val="8"/>
        <color theme="1"/>
        <rFont val="Arial"/>
        <family val="2"/>
      </rPr>
      <t> </t>
    </r>
  </si>
  <si>
    <t>Montants mensuels moyens des allocations du minimum vieillesse et de l’ASI au 31 décembre 2023</t>
  </si>
  <si>
    <t>Part des allocations du minimum vieillesse (L.815-2/3, Aspa) et ASI dans la retraite globale mensuelle
 au 31 décembre 2023</t>
  </si>
  <si>
    <t>Nombre de bénéficiaires de la majoration article L.814-2 au 31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</si>
</sst>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  <numFmt numFmtId="167" formatCode="#,##0&quot;  &quot;"/>
    <numFmt numFmtId="168" formatCode="&quot; &quot;0.0&quot; &quot;%&quot;  &quot;"/>
    <numFmt numFmtId="169" formatCode="General;@"/>
    <numFmt numFmtId="170" formatCode="0.0&quot; &quot;%&quot;  &quot;"/>
    <numFmt numFmtId="171" formatCode="General;@*."/>
    <numFmt numFmtId="172" formatCode="General;_ _ _ @"/>
    <numFmt numFmtId="173" formatCode="_-* #,##0\ [$€-40C]_-;\-* #,##0\ [$€-40C]_-;_-* &quot;-&quot;??\ [$€-40C]_-;_-@_-"/>
    <numFmt numFmtId="174" formatCode="_-* #,##0\ &quot;€&quot;_-;\-* #,##0\ &quot;€&quot;_-;_-* &quot;-&quot;??\ &quot;€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00567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rgb="FF595959"/>
      <name val="Arial"/>
      <family val="2"/>
    </font>
    <font>
      <b/>
      <sz val="12"/>
      <color rgb="FF005670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Helv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color rgb="FF005670"/>
      <name val="Arial"/>
      <family val="2"/>
    </font>
    <font>
      <sz val="11"/>
      <color rgb="FF00567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0" borderId="0"/>
    <xf numFmtId="0" fontId="19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24" fillId="0" borderId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/>
    <xf numFmtId="0" fontId="5" fillId="5" borderId="4" xfId="0" applyFont="1" applyFill="1" applyBorder="1" applyAlignment="1">
      <alignment horizontal="center" vertical="center" wrapText="1"/>
    </xf>
    <xf numFmtId="0" fontId="4" fillId="6" borderId="0" xfId="0" applyFont="1" applyFill="1"/>
    <xf numFmtId="0" fontId="6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7" borderId="4" xfId="0" applyFont="1" applyFill="1" applyBorder="1"/>
    <xf numFmtId="164" fontId="4" fillId="7" borderId="4" xfId="1" applyNumberFormat="1" applyFont="1" applyFill="1" applyBorder="1"/>
    <xf numFmtId="164" fontId="5" fillId="7" borderId="4" xfId="1" applyNumberFormat="1" applyFont="1" applyFill="1" applyBorder="1"/>
    <xf numFmtId="0" fontId="4" fillId="7" borderId="7" xfId="0" applyFont="1" applyFill="1" applyBorder="1"/>
    <xf numFmtId="164" fontId="4" fillId="7" borderId="7" xfId="1" applyNumberFormat="1" applyFont="1" applyFill="1" applyBorder="1"/>
    <xf numFmtId="164" fontId="5" fillId="7" borderId="7" xfId="1" applyNumberFormat="1" applyFont="1" applyFill="1" applyBorder="1"/>
    <xf numFmtId="0" fontId="5" fillId="7" borderId="6" xfId="0" applyFont="1" applyFill="1" applyBorder="1"/>
    <xf numFmtId="164" fontId="5" fillId="7" borderId="6" xfId="1" applyNumberFormat="1" applyFont="1" applyFill="1" applyBorder="1"/>
    <xf numFmtId="0" fontId="4" fillId="6" borderId="7" xfId="0" applyFont="1" applyFill="1" applyBorder="1"/>
    <xf numFmtId="164" fontId="4" fillId="6" borderId="7" xfId="1" applyNumberFormat="1" applyFont="1" applyFill="1" applyBorder="1"/>
    <xf numFmtId="164" fontId="5" fillId="6" borderId="7" xfId="1" applyNumberFormat="1" applyFont="1" applyFill="1" applyBorder="1"/>
    <xf numFmtId="0" fontId="5" fillId="6" borderId="7" xfId="0" applyFont="1" applyFill="1" applyBorder="1"/>
    <xf numFmtId="164" fontId="4" fillId="0" borderId="0" xfId="0" applyNumberFormat="1" applyFont="1"/>
    <xf numFmtId="0" fontId="5" fillId="6" borderId="6" xfId="0" applyFont="1" applyFill="1" applyBorder="1"/>
    <xf numFmtId="164" fontId="5" fillId="6" borderId="6" xfId="1" applyNumberFormat="1" applyFont="1" applyFill="1" applyBorder="1"/>
    <xf numFmtId="0" fontId="9" fillId="0" borderId="0" xfId="0" applyFont="1" applyAlignment="1">
      <alignment horizontal="justify" vertical="center"/>
    </xf>
    <xf numFmtId="0" fontId="11" fillId="0" borderId="8" xfId="5" applyBorder="1"/>
    <xf numFmtId="0" fontId="11" fillId="0" borderId="8" xfId="5" applyBorder="1" applyAlignment="1">
      <alignment horizontal="center" vertical="center" wrapText="1"/>
    </xf>
    <xf numFmtId="0" fontId="11" fillId="0" borderId="0" xfId="5"/>
    <xf numFmtId="0" fontId="12" fillId="0" borderId="0" xfId="5" applyFont="1" applyAlignment="1">
      <alignment horizontal="center" vertical="center" readingOrder="1"/>
    </xf>
    <xf numFmtId="0" fontId="11" fillId="0" borderId="8" xfId="5" applyBorder="1" applyAlignment="1">
      <alignment horizontal="center"/>
    </xf>
    <xf numFmtId="3" fontId="11" fillId="0" borderId="8" xfId="5" applyNumberFormat="1" applyBorder="1"/>
    <xf numFmtId="165" fontId="11" fillId="0" borderId="8" xfId="5" applyNumberFormat="1" applyBorder="1"/>
    <xf numFmtId="0" fontId="0" fillId="6" borderId="0" xfId="0" applyFill="1"/>
    <xf numFmtId="0" fontId="0" fillId="7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6" borderId="7" xfId="0" applyFill="1" applyBorder="1"/>
    <xf numFmtId="0" fontId="2" fillId="6" borderId="10" xfId="0" applyFont="1" applyFill="1" applyBorder="1"/>
    <xf numFmtId="0" fontId="15" fillId="5" borderId="7" xfId="0" applyFont="1" applyFill="1" applyBorder="1"/>
    <xf numFmtId="3" fontId="0" fillId="9" borderId="7" xfId="0" applyNumberFormat="1" applyFill="1" applyBorder="1"/>
    <xf numFmtId="3" fontId="2" fillId="9" borderId="10" xfId="0" applyNumberFormat="1" applyFont="1" applyFill="1" applyBorder="1"/>
    <xf numFmtId="3" fontId="0" fillId="6" borderId="7" xfId="0" applyNumberFormat="1" applyFill="1" applyBorder="1"/>
    <xf numFmtId="3" fontId="2" fillId="6" borderId="10" xfId="0" applyNumberFormat="1" applyFont="1" applyFill="1" applyBorder="1"/>
    <xf numFmtId="0" fontId="2" fillId="5" borderId="7" xfId="0" applyFont="1" applyFill="1" applyBorder="1" applyAlignment="1">
      <alignment wrapText="1"/>
    </xf>
    <xf numFmtId="3" fontId="2" fillId="6" borderId="7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3" fontId="2" fillId="9" borderId="11" xfId="0" applyNumberFormat="1" applyFont="1" applyFill="1" applyBorder="1" applyAlignment="1">
      <alignment vertical="center"/>
    </xf>
    <xf numFmtId="165" fontId="2" fillId="9" borderId="6" xfId="2" applyNumberFormat="1" applyFont="1" applyFill="1" applyBorder="1" applyAlignment="1">
      <alignment vertical="center"/>
    </xf>
    <xf numFmtId="0" fontId="18" fillId="6" borderId="1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26" fillId="6" borderId="0" xfId="0" applyFont="1" applyFill="1" applyAlignment="1">
      <alignment vertical="center"/>
    </xf>
    <xf numFmtId="0" fontId="27" fillId="0" borderId="12" xfId="4" applyFont="1" applyFill="1" applyBorder="1" applyAlignment="1">
      <alignment horizontal="center" vertical="center" wrapText="1"/>
    </xf>
    <xf numFmtId="0" fontId="27" fillId="8" borderId="14" xfId="4" applyFont="1" applyFill="1" applyBorder="1" applyAlignment="1">
      <alignment horizontal="center" vertical="center"/>
    </xf>
    <xf numFmtId="0" fontId="27" fillId="8" borderId="9" xfId="4" applyFont="1" applyFill="1" applyBorder="1" applyAlignment="1">
      <alignment horizontal="center" vertical="center" wrapText="1"/>
    </xf>
    <xf numFmtId="0" fontId="27" fillId="8" borderId="13" xfId="4" applyFont="1" applyFill="1" applyBorder="1" applyAlignment="1">
      <alignment horizontal="center" vertical="center"/>
    </xf>
    <xf numFmtId="0" fontId="27" fillId="8" borderId="7" xfId="4" applyFont="1" applyFill="1" applyBorder="1" applyAlignment="1">
      <alignment horizontal="center" vertical="center" wrapText="1"/>
    </xf>
    <xf numFmtId="0" fontId="27" fillId="8" borderId="0" xfId="4" applyFont="1" applyFill="1" applyBorder="1" applyAlignment="1">
      <alignment horizontal="center" vertical="center"/>
    </xf>
    <xf numFmtId="0" fontId="27" fillId="8" borderId="10" xfId="4" applyFont="1" applyFill="1" applyBorder="1" applyAlignment="1">
      <alignment horizontal="center" vertical="center" wrapText="1"/>
    </xf>
    <xf numFmtId="0" fontId="27" fillId="8" borderId="5" xfId="4" applyFont="1" applyFill="1" applyBorder="1" applyAlignment="1">
      <alignment horizontal="center" vertical="center"/>
    </xf>
    <xf numFmtId="0" fontId="27" fillId="5" borderId="7" xfId="3" applyFont="1" applyFill="1" applyBorder="1" applyAlignment="1">
      <alignment horizontal="left" vertical="center" indent="2"/>
    </xf>
    <xf numFmtId="3" fontId="27" fillId="9" borderId="0" xfId="1" applyNumberFormat="1" applyFont="1" applyFill="1" applyBorder="1" applyAlignment="1">
      <alignment horizontal="right" indent="1"/>
    </xf>
    <xf numFmtId="165" fontId="27" fillId="9" borderId="10" xfId="2" applyNumberFormat="1" applyFont="1" applyFill="1" applyBorder="1" applyAlignment="1">
      <alignment horizontal="right" indent="1"/>
    </xf>
    <xf numFmtId="3" fontId="27" fillId="9" borderId="5" xfId="1" applyNumberFormat="1" applyFont="1" applyFill="1" applyBorder="1" applyAlignment="1">
      <alignment horizontal="right" indent="1"/>
    </xf>
    <xf numFmtId="10" fontId="27" fillId="9" borderId="10" xfId="2" applyNumberFormat="1" applyFont="1" applyFill="1" applyBorder="1" applyAlignment="1">
      <alignment horizontal="right" indent="1"/>
    </xf>
    <xf numFmtId="3" fontId="27" fillId="6" borderId="0" xfId="1" applyNumberFormat="1" applyFont="1" applyFill="1" applyBorder="1" applyAlignment="1">
      <alignment horizontal="right" indent="1"/>
    </xf>
    <xf numFmtId="165" fontId="27" fillId="6" borderId="10" xfId="2" applyNumberFormat="1" applyFont="1" applyFill="1" applyBorder="1" applyAlignment="1">
      <alignment horizontal="right" indent="1"/>
    </xf>
    <xf numFmtId="3" fontId="27" fillId="6" borderId="5" xfId="1" applyNumberFormat="1" applyFont="1" applyFill="1" applyBorder="1" applyAlignment="1">
      <alignment horizontal="right" indent="1"/>
    </xf>
    <xf numFmtId="10" fontId="27" fillId="6" borderId="10" xfId="2" applyNumberFormat="1" applyFont="1" applyFill="1" applyBorder="1" applyAlignment="1">
      <alignment horizontal="right" indent="1"/>
    </xf>
    <xf numFmtId="0" fontId="27" fillId="5" borderId="6" xfId="3" applyFont="1" applyFill="1" applyBorder="1" applyAlignment="1">
      <alignment horizontal="left" vertical="center" indent="2"/>
    </xf>
    <xf numFmtId="3" fontId="27" fillId="9" borderId="15" xfId="1" applyNumberFormat="1" applyFont="1" applyFill="1" applyBorder="1" applyAlignment="1">
      <alignment horizontal="right" indent="1"/>
    </xf>
    <xf numFmtId="165" fontId="27" fillId="9" borderId="12" xfId="2" applyNumberFormat="1" applyFont="1" applyFill="1" applyBorder="1" applyAlignment="1">
      <alignment horizontal="right" indent="1"/>
    </xf>
    <xf numFmtId="3" fontId="27" fillId="9" borderId="16" xfId="1" applyNumberFormat="1" applyFont="1" applyFill="1" applyBorder="1" applyAlignment="1">
      <alignment horizontal="right" indent="1"/>
    </xf>
    <xf numFmtId="0" fontId="28" fillId="0" borderId="0" xfId="0" applyFont="1" applyAlignment="1">
      <alignment horizontal="center"/>
    </xf>
    <xf numFmtId="0" fontId="27" fillId="5" borderId="6" xfId="3" applyFont="1" applyFill="1" applyBorder="1" applyAlignment="1">
      <alignment horizontal="center" vertical="center"/>
    </xf>
    <xf numFmtId="3" fontId="27" fillId="6" borderId="15" xfId="1" applyNumberFormat="1" applyFont="1" applyFill="1" applyBorder="1" applyAlignment="1">
      <alignment horizontal="right" indent="1"/>
    </xf>
    <xf numFmtId="165" fontId="27" fillId="6" borderId="12" xfId="2" applyNumberFormat="1" applyFont="1" applyFill="1" applyBorder="1" applyAlignment="1">
      <alignment horizontal="right" indent="1"/>
    </xf>
    <xf numFmtId="3" fontId="27" fillId="6" borderId="16" xfId="1" applyNumberFormat="1" applyFont="1" applyFill="1" applyBorder="1" applyAlignment="1">
      <alignment horizontal="right" indent="1"/>
    </xf>
    <xf numFmtId="10" fontId="27" fillId="6" borderId="12" xfId="2" applyNumberFormat="1" applyFont="1" applyFill="1" applyBorder="1" applyAlignment="1">
      <alignment horizontal="right" indent="1"/>
    </xf>
    <xf numFmtId="164" fontId="20" fillId="0" borderId="0" xfId="1" applyNumberFormat="1" applyFont="1" applyAlignment="1">
      <alignment horizontal="center" vertical="center"/>
    </xf>
    <xf numFmtId="0" fontId="27" fillId="6" borderId="15" xfId="3" applyFont="1" applyFill="1" applyBorder="1" applyAlignment="1">
      <alignment vertical="center"/>
    </xf>
    <xf numFmtId="165" fontId="27" fillId="6" borderId="15" xfId="2" applyNumberFormat="1" applyFont="1" applyFill="1" applyBorder="1" applyAlignment="1">
      <alignment horizontal="right" indent="1"/>
    </xf>
    <xf numFmtId="10" fontId="27" fillId="6" borderId="15" xfId="2" applyNumberFormat="1" applyFont="1" applyFill="1" applyBorder="1" applyAlignment="1">
      <alignment horizontal="right" indent="1"/>
    </xf>
    <xf numFmtId="0" fontId="27" fillId="5" borderId="8" xfId="3" applyFont="1" applyFill="1" applyBorder="1" applyAlignment="1">
      <alignment horizontal="center" vertical="center" wrapText="1"/>
    </xf>
    <xf numFmtId="1" fontId="11" fillId="8" borderId="4" xfId="0" applyNumberFormat="1" applyFont="1" applyFill="1" applyBorder="1" applyAlignment="1">
      <alignment horizontal="center" vertical="center" wrapText="1"/>
    </xf>
    <xf numFmtId="167" fontId="11" fillId="6" borderId="0" xfId="0" applyNumberFormat="1" applyFont="1" applyFill="1" applyAlignment="1">
      <alignment vertical="center"/>
    </xf>
    <xf numFmtId="0" fontId="11" fillId="6" borderId="10" xfId="0" quotePrefix="1" applyFont="1" applyFill="1" applyBorder="1" applyAlignment="1">
      <alignment horizontal="center" vertical="center" wrapText="1"/>
    </xf>
    <xf numFmtId="1" fontId="11" fillId="8" borderId="7" xfId="0" applyNumberFormat="1" applyFont="1" applyFill="1" applyBorder="1" applyAlignment="1">
      <alignment horizontal="center" vertical="center" wrapText="1"/>
    </xf>
    <xf numFmtId="168" fontId="11" fillId="6" borderId="10" xfId="2" applyNumberFormat="1" applyFont="1" applyFill="1" applyBorder="1" applyAlignment="1">
      <alignment vertical="center"/>
    </xf>
    <xf numFmtId="1" fontId="11" fillId="8" borderId="6" xfId="0" applyNumberFormat="1" applyFont="1" applyFill="1" applyBorder="1" applyAlignment="1">
      <alignment horizontal="center" vertical="center" wrapText="1"/>
    </xf>
    <xf numFmtId="167" fontId="11" fillId="6" borderId="15" xfId="0" applyNumberFormat="1" applyFont="1" applyFill="1" applyBorder="1" applyAlignment="1">
      <alignment vertical="center"/>
    </xf>
    <xf numFmtId="168" fontId="11" fillId="6" borderId="12" xfId="2" applyNumberFormat="1" applyFont="1" applyFill="1" applyBorder="1" applyAlignment="1">
      <alignment vertical="center"/>
    </xf>
    <xf numFmtId="0" fontId="8" fillId="5" borderId="16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horizontal="center" vertical="center"/>
    </xf>
    <xf numFmtId="169" fontId="29" fillId="8" borderId="4" xfId="4" applyNumberFormat="1" applyFont="1" applyFill="1" applyBorder="1" applyAlignment="1">
      <alignment vertical="center"/>
    </xf>
    <xf numFmtId="167" fontId="29" fillId="8" borderId="2" xfId="4" applyNumberFormat="1" applyFont="1" applyFill="1" applyBorder="1" applyAlignment="1">
      <alignment vertical="center"/>
    </xf>
    <xf numFmtId="172" fontId="8" fillId="9" borderId="7" xfId="9" applyNumberFormat="1" applyFont="1" applyFill="1" applyBorder="1" applyAlignment="1">
      <alignment vertical="center"/>
    </xf>
    <xf numFmtId="167" fontId="8" fillId="6" borderId="15" xfId="0" applyNumberFormat="1" applyFont="1" applyFill="1" applyBorder="1" applyAlignment="1">
      <alignment vertical="center"/>
    </xf>
    <xf numFmtId="167" fontId="29" fillId="6" borderId="15" xfId="0" applyNumberFormat="1" applyFont="1" applyFill="1" applyBorder="1" applyAlignment="1">
      <alignment vertical="center"/>
    </xf>
    <xf numFmtId="167" fontId="29" fillId="8" borderId="14" xfId="4" applyNumberFormat="1" applyFont="1" applyFill="1" applyBorder="1" applyAlignment="1">
      <alignment vertical="center"/>
    </xf>
    <xf numFmtId="167" fontId="29" fillId="8" borderId="0" xfId="4" applyNumberFormat="1" applyFont="1" applyFill="1" applyBorder="1" applyAlignment="1">
      <alignment vertical="center"/>
    </xf>
    <xf numFmtId="167" fontId="8" fillId="9" borderId="15" xfId="0" applyNumberFormat="1" applyFont="1" applyFill="1" applyBorder="1" applyAlignment="1">
      <alignment vertical="center"/>
    </xf>
    <xf numFmtId="167" fontId="29" fillId="9" borderId="15" xfId="0" applyNumberFormat="1" applyFont="1" applyFill="1" applyBorder="1" applyAlignment="1">
      <alignment vertical="center"/>
    </xf>
    <xf numFmtId="169" fontId="29" fillId="8" borderId="8" xfId="4" applyNumberFormat="1" applyFont="1" applyFill="1" applyBorder="1" applyAlignment="1">
      <alignment vertical="center"/>
    </xf>
    <xf numFmtId="167" fontId="29" fillId="5" borderId="14" xfId="3" applyNumberFormat="1" applyFont="1" applyFill="1" applyBorder="1" applyAlignment="1">
      <alignment vertical="center"/>
    </xf>
    <xf numFmtId="0" fontId="22" fillId="5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2" fillId="9" borderId="12" xfId="2" applyNumberFormat="1" applyFont="1" applyFill="1" applyBorder="1" applyAlignment="1">
      <alignment vertical="center"/>
    </xf>
    <xf numFmtId="172" fontId="8" fillId="6" borderId="7" xfId="9" applyNumberFormat="1" applyFont="1" applyFill="1" applyBorder="1" applyAlignment="1">
      <alignment vertical="center"/>
    </xf>
    <xf numFmtId="172" fontId="8" fillId="6" borderId="6" xfId="9" applyNumberFormat="1" applyFont="1" applyFill="1" applyBorder="1" applyAlignment="1">
      <alignment vertical="center"/>
    </xf>
    <xf numFmtId="169" fontId="29" fillId="8" borderId="7" xfId="4" applyNumberFormat="1" applyFont="1" applyFill="1" applyBorder="1" applyAlignment="1">
      <alignment vertical="center"/>
    </xf>
    <xf numFmtId="172" fontId="8" fillId="9" borderId="6" xfId="9" applyNumberFormat="1" applyFont="1" applyFill="1" applyBorder="1" applyAlignment="1">
      <alignment vertical="center"/>
    </xf>
    <xf numFmtId="169" fontId="29" fillId="5" borderId="8" xfId="3" applyNumberFormat="1" applyFont="1" applyFill="1" applyBorder="1" applyAlignment="1">
      <alignment horizontal="center" vertical="center"/>
    </xf>
    <xf numFmtId="0" fontId="30" fillId="5" borderId="4" xfId="3" applyFont="1" applyFill="1" applyBorder="1" applyAlignment="1">
      <alignment horizontal="center" vertical="center" wrapText="1"/>
    </xf>
    <xf numFmtId="0" fontId="30" fillId="5" borderId="13" xfId="3" applyFont="1" applyFill="1" applyBorder="1" applyAlignment="1">
      <alignment horizontal="center" vertical="center" wrapText="1"/>
    </xf>
    <xf numFmtId="0" fontId="30" fillId="5" borderId="9" xfId="3" applyFont="1" applyFill="1" applyBorder="1" applyAlignment="1">
      <alignment horizontal="center" vertical="center" wrapText="1"/>
    </xf>
    <xf numFmtId="165" fontId="11" fillId="0" borderId="0" xfId="2" applyNumberFormat="1" applyFont="1"/>
    <xf numFmtId="167" fontId="11" fillId="6" borderId="0" xfId="0" applyNumberFormat="1" applyFont="1" applyFill="1" applyBorder="1" applyAlignment="1">
      <alignment vertical="center"/>
    </xf>
    <xf numFmtId="167" fontId="0" fillId="6" borderId="0" xfId="0" applyNumberFormat="1" applyFill="1"/>
    <xf numFmtId="165" fontId="29" fillId="8" borderId="3" xfId="2" applyNumberFormat="1" applyFont="1" applyFill="1" applyBorder="1" applyAlignment="1">
      <alignment horizontal="right" vertical="center" indent="1"/>
    </xf>
    <xf numFmtId="165" fontId="8" fillId="9" borderId="10" xfId="2" applyNumberFormat="1" applyFont="1" applyFill="1" applyBorder="1" applyAlignment="1">
      <alignment horizontal="right" vertical="center" indent="1"/>
    </xf>
    <xf numFmtId="165" fontId="8" fillId="6" borderId="10" xfId="2" applyNumberFormat="1" applyFont="1" applyFill="1" applyBorder="1" applyAlignment="1">
      <alignment horizontal="right" vertical="center" indent="1"/>
    </xf>
    <xf numFmtId="165" fontId="8" fillId="6" borderId="12" xfId="2" applyNumberFormat="1" applyFont="1" applyFill="1" applyBorder="1" applyAlignment="1">
      <alignment horizontal="right" vertical="center" indent="1"/>
    </xf>
    <xf numFmtId="165" fontId="29" fillId="8" borderId="9" xfId="2" applyNumberFormat="1" applyFont="1" applyFill="1" applyBorder="1" applyAlignment="1">
      <alignment horizontal="right" vertical="center" indent="1"/>
    </xf>
    <xf numFmtId="165" fontId="29" fillId="8" borderId="10" xfId="2" applyNumberFormat="1" applyFont="1" applyFill="1" applyBorder="1" applyAlignment="1">
      <alignment horizontal="right" vertical="center" indent="1"/>
    </xf>
    <xf numFmtId="165" fontId="8" fillId="9" borderId="12" xfId="2" applyNumberFormat="1" applyFont="1" applyFill="1" applyBorder="1" applyAlignment="1">
      <alignment horizontal="right" vertical="center" indent="1"/>
    </xf>
    <xf numFmtId="165" fontId="29" fillId="5" borderId="9" xfId="2" applyNumberFormat="1" applyFont="1" applyFill="1" applyBorder="1" applyAlignment="1">
      <alignment horizontal="right" vertical="center" indent="1"/>
    </xf>
    <xf numFmtId="170" fontId="29" fillId="8" borderId="3" xfId="4" applyNumberFormat="1" applyFont="1" applyFill="1" applyBorder="1" applyAlignment="1">
      <alignment horizontal="left" vertical="center" indent="3"/>
    </xf>
    <xf numFmtId="0" fontId="14" fillId="0" borderId="0" xfId="0" applyFont="1" applyAlignment="1">
      <alignment horizontal="left" vertical="center"/>
    </xf>
    <xf numFmtId="0" fontId="24" fillId="6" borderId="0" xfId="0" applyFont="1" applyFill="1"/>
    <xf numFmtId="0" fontId="7" fillId="6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2" fillId="0" borderId="0" xfId="5" applyFont="1"/>
    <xf numFmtId="0" fontId="31" fillId="0" borderId="0" xfId="0" applyFont="1"/>
    <xf numFmtId="0" fontId="35" fillId="6" borderId="0" xfId="0" applyFont="1" applyFill="1" applyAlignment="1">
      <alignment vertical="center"/>
    </xf>
    <xf numFmtId="0" fontId="36" fillId="0" borderId="0" xfId="0" applyFont="1"/>
    <xf numFmtId="0" fontId="36" fillId="6" borderId="0" xfId="0" applyFont="1" applyFill="1"/>
    <xf numFmtId="164" fontId="11" fillId="0" borderId="0" xfId="1" applyNumberFormat="1" applyFont="1"/>
    <xf numFmtId="0" fontId="35" fillId="0" borderId="0" xfId="0" applyFont="1" applyAlignment="1">
      <alignment horizontal="left" vertical="top" wrapText="1"/>
    </xf>
    <xf numFmtId="164" fontId="33" fillId="7" borderId="4" xfId="1" applyNumberFormat="1" applyFont="1" applyFill="1" applyBorder="1"/>
    <xf numFmtId="164" fontId="33" fillId="7" borderId="7" xfId="1" applyNumberFormat="1" applyFont="1" applyFill="1" applyBorder="1"/>
    <xf numFmtId="164" fontId="38" fillId="7" borderId="6" xfId="1" applyNumberFormat="1" applyFont="1" applyFill="1" applyBorder="1"/>
    <xf numFmtId="164" fontId="33" fillId="6" borderId="7" xfId="1" applyNumberFormat="1" applyFont="1" applyFill="1" applyBorder="1"/>
    <xf numFmtId="164" fontId="38" fillId="6" borderId="7" xfId="1" applyNumberFormat="1" applyFont="1" applyFill="1" applyBorder="1"/>
    <xf numFmtId="3" fontId="30" fillId="10" borderId="7" xfId="0" applyNumberFormat="1" applyFont="1" applyFill="1" applyBorder="1"/>
    <xf numFmtId="3" fontId="30" fillId="9" borderId="7" xfId="0" applyNumberFormat="1" applyFont="1" applyFill="1" applyBorder="1"/>
    <xf numFmtId="3" fontId="39" fillId="9" borderId="10" xfId="0" applyNumberFormat="1" applyFont="1" applyFill="1" applyBorder="1"/>
    <xf numFmtId="0" fontId="17" fillId="8" borderId="4" xfId="0" applyFont="1" applyFill="1" applyBorder="1" applyAlignment="1">
      <alignment horizontal="left" vertical="center" wrapText="1"/>
    </xf>
    <xf numFmtId="166" fontId="17" fillId="6" borderId="2" xfId="1" applyNumberFormat="1" applyFont="1" applyFill="1" applyBorder="1" applyAlignment="1">
      <alignment horizontal="right" vertical="center"/>
    </xf>
    <xf numFmtId="166" fontId="17" fillId="6" borderId="3" xfId="1" applyNumberFormat="1" applyFont="1" applyFill="1" applyBorder="1" applyAlignment="1">
      <alignment horizontal="right" vertical="center"/>
    </xf>
    <xf numFmtId="0" fontId="17" fillId="8" borderId="6" xfId="0" applyFont="1" applyFill="1" applyBorder="1" applyAlignment="1">
      <alignment horizontal="left" vertical="center" wrapText="1"/>
    </xf>
    <xf numFmtId="173" fontId="17" fillId="9" borderId="15" xfId="6" applyNumberFormat="1" applyFont="1" applyFill="1" applyBorder="1" applyAlignment="1">
      <alignment horizontal="right" vertical="center"/>
    </xf>
    <xf numFmtId="173" fontId="17" fillId="9" borderId="12" xfId="6" applyNumberFormat="1" applyFont="1" applyFill="1" applyBorder="1" applyAlignment="1">
      <alignment horizontal="right" vertical="center"/>
    </xf>
    <xf numFmtId="0" fontId="11" fillId="8" borderId="7" xfId="0" applyFont="1" applyFill="1" applyBorder="1" applyAlignment="1">
      <alignment horizontal="left" vertical="center" wrapText="1"/>
    </xf>
    <xf numFmtId="166" fontId="11" fillId="6" borderId="0" xfId="1" applyNumberFormat="1" applyFont="1" applyFill="1" applyBorder="1" applyAlignment="1">
      <alignment horizontal="right" vertical="center"/>
    </xf>
    <xf numFmtId="166" fontId="11" fillId="6" borderId="10" xfId="1" applyNumberFormat="1" applyFont="1" applyFill="1" applyBorder="1" applyAlignment="1">
      <alignment horizontal="right" vertical="center"/>
    </xf>
    <xf numFmtId="0" fontId="11" fillId="8" borderId="6" xfId="0" applyFont="1" applyFill="1" applyBorder="1" applyAlignment="1">
      <alignment horizontal="left" vertical="center" wrapText="1"/>
    </xf>
    <xf numFmtId="174" fontId="11" fillId="9" borderId="15" xfId="7" applyNumberFormat="1" applyFont="1" applyFill="1" applyBorder="1" applyAlignment="1">
      <alignment horizontal="right" vertical="center"/>
    </xf>
    <xf numFmtId="174" fontId="11" fillId="9" borderId="12" xfId="7" applyNumberFormat="1" applyFont="1" applyFill="1" applyBorder="1" applyAlignment="1">
      <alignment horizontal="right" vertical="center"/>
    </xf>
    <xf numFmtId="173" fontId="11" fillId="9" borderId="15" xfId="6" applyNumberFormat="1" applyFont="1" applyFill="1" applyBorder="1" applyAlignment="1">
      <alignment horizontal="right" vertical="center"/>
    </xf>
    <xf numFmtId="173" fontId="11" fillId="9" borderId="12" xfId="6" applyNumberFormat="1" applyFont="1" applyFill="1" applyBorder="1" applyAlignment="1">
      <alignment horizontal="right" vertical="center"/>
    </xf>
    <xf numFmtId="173" fontId="21" fillId="6" borderId="4" xfId="0" applyNumberFormat="1" applyFont="1" applyFill="1" applyBorder="1" applyAlignment="1">
      <alignment horizontal="center" vertical="center"/>
    </xf>
    <xf numFmtId="9" fontId="21" fillId="9" borderId="8" xfId="8" applyFont="1" applyFill="1" applyBorder="1" applyAlignment="1">
      <alignment horizontal="center" vertical="center"/>
    </xf>
    <xf numFmtId="167" fontId="8" fillId="9" borderId="0" xfId="0" applyNumberFormat="1" applyFont="1" applyFill="1" applyAlignment="1">
      <alignment vertical="center"/>
    </xf>
    <xf numFmtId="167" fontId="29" fillId="9" borderId="0" xfId="0" applyNumberFormat="1" applyFont="1" applyFill="1" applyAlignment="1">
      <alignment vertical="center"/>
    </xf>
    <xf numFmtId="167" fontId="8" fillId="6" borderId="0" xfId="0" applyNumberFormat="1" applyFont="1" applyFill="1" applyAlignment="1">
      <alignment vertical="center"/>
    </xf>
    <xf numFmtId="167" fontId="29" fillId="6" borderId="0" xfId="0" applyNumberFormat="1" applyFont="1" applyFill="1" applyAlignment="1">
      <alignment vertical="center"/>
    </xf>
    <xf numFmtId="165" fontId="4" fillId="0" borderId="0" xfId="2" applyNumberFormat="1" applyFont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9" fillId="5" borderId="5" xfId="3" applyFont="1" applyFill="1" applyBorder="1" applyAlignment="1">
      <alignment horizontal="center" vertical="center" wrapText="1"/>
    </xf>
    <xf numFmtId="0" fontId="39" fillId="5" borderId="0" xfId="3" applyFont="1" applyFill="1" applyBorder="1" applyAlignment="1">
      <alignment horizontal="center" vertical="center" wrapText="1"/>
    </xf>
    <xf numFmtId="0" fontId="39" fillId="5" borderId="10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5" borderId="13" xfId="3" applyFont="1" applyFill="1" applyBorder="1" applyAlignment="1">
      <alignment horizontal="center" vertical="center" wrapText="1"/>
    </xf>
    <xf numFmtId="0" fontId="2" fillId="5" borderId="14" xfId="3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0" fontId="30" fillId="5" borderId="5" xfId="3" applyFont="1" applyFill="1" applyBorder="1" applyAlignment="1">
      <alignment horizontal="center" vertical="center" wrapText="1"/>
    </xf>
    <xf numFmtId="0" fontId="30" fillId="5" borderId="0" xfId="3" applyFont="1" applyFill="1" applyBorder="1" applyAlignment="1">
      <alignment horizontal="center" vertical="center" wrapText="1"/>
    </xf>
    <xf numFmtId="0" fontId="30" fillId="5" borderId="10" xfId="3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27" fillId="9" borderId="13" xfId="1" applyNumberFormat="1" applyFont="1" applyFill="1" applyBorder="1" applyAlignment="1">
      <alignment horizontal="center" vertical="center"/>
    </xf>
    <xf numFmtId="3" fontId="27" fillId="9" borderId="9" xfId="1" applyNumberFormat="1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7" fillId="5" borderId="1" xfId="3" applyFont="1" applyFill="1" applyBorder="1" applyAlignment="1">
      <alignment horizontal="center" vertical="center"/>
    </xf>
    <xf numFmtId="0" fontId="27" fillId="5" borderId="3" xfId="3" applyFont="1" applyFill="1" applyBorder="1" applyAlignment="1">
      <alignment horizontal="center" vertical="center"/>
    </xf>
    <xf numFmtId="0" fontId="27" fillId="5" borderId="13" xfId="3" applyFont="1" applyFill="1" applyBorder="1" applyAlignment="1">
      <alignment horizontal="center" vertical="center"/>
    </xf>
    <xf numFmtId="0" fontId="27" fillId="5" borderId="9" xfId="3" applyFont="1" applyFill="1" applyBorder="1" applyAlignment="1">
      <alignment horizontal="center" vertical="center"/>
    </xf>
    <xf numFmtId="0" fontId="27" fillId="5" borderId="2" xfId="3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8" fillId="5" borderId="8" xfId="3" applyFont="1" applyFill="1" applyBorder="1" applyAlignment="1">
      <alignment horizontal="center" vertical="center"/>
    </xf>
    <xf numFmtId="0" fontId="8" fillId="5" borderId="4" xfId="3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2">
    <cellStyle name="60 % - Accent1" xfId="4" builtinId="32"/>
    <cellStyle name="Accent1" xfId="3" builtinId="29"/>
    <cellStyle name="Milliers" xfId="1" builtinId="3"/>
    <cellStyle name="Milliers 2" xfId="10" xr:uid="{408B6906-53DF-4B95-9650-7CFF243C56D9}"/>
    <cellStyle name="Monétaire 2" xfId="7" xr:uid="{88AD3486-20C8-46A2-BC23-44D19B042BC4}"/>
    <cellStyle name="Monétaire 2 2" xfId="11" xr:uid="{FD69B063-6736-4FCE-A0D5-37AD2CE372EA}"/>
    <cellStyle name="Normal" xfId="0" builtinId="0"/>
    <cellStyle name="Normal 2" xfId="5" xr:uid="{CCAB3841-7A38-4DBB-8A7B-90CC533C92B0}"/>
    <cellStyle name="Normal_Page 5" xfId="6" xr:uid="{CBED5CAA-9B6B-4036-A6F3-5EA9EA9B9532}"/>
    <cellStyle name="Pourcentage" xfId="2" builtinId="5"/>
    <cellStyle name="Pourcentage 3" xfId="8" xr:uid="{D71DA861-E0C0-43E4-9840-449B1C99DEDA}"/>
    <cellStyle name="Texte" xfId="9" xr:uid="{E15598CD-E547-40EF-BD09-E121A0AF4F1C}"/>
  </cellStyles>
  <dxfs count="0"/>
  <tableStyles count="0" defaultTableStyle="TableStyleMedium2" defaultPivotStyle="PivotStyleLight16"/>
  <colors>
    <mruColors>
      <color rgb="FF0056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'Evolution nb prest. MV et ASI'!$B$2</c:f>
              <c:strCache>
                <c:ptCount val="1"/>
                <c:pt idx="0">
                  <c:v>Nombre de prestataires bénéficiaires d'un minimum vieillesse
ou Allocation supplémentaire d'invalidité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573D90"/>
              </a:solidFill>
            </a:ln>
            <a:effectLst/>
          </c:spPr>
          <c:invertIfNegative val="0"/>
          <c:cat>
            <c:strRef>
              <c:f>'Evolution nb prest. MV et ASI'!$A$12:$A$34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'Evolution nb prest. MV et ASI'!$B$12:$B$34</c:f>
              <c:numCache>
                <c:formatCode>#,##0</c:formatCode>
                <c:ptCount val="23"/>
                <c:pt idx="0">
                  <c:v>414455</c:v>
                </c:pt>
                <c:pt idx="1">
                  <c:v>410173</c:v>
                </c:pt>
                <c:pt idx="2">
                  <c:v>410608</c:v>
                </c:pt>
                <c:pt idx="3">
                  <c:v>409155</c:v>
                </c:pt>
                <c:pt idx="4">
                  <c:v>407255</c:v>
                </c:pt>
                <c:pt idx="5">
                  <c:v>406671</c:v>
                </c:pt>
                <c:pt idx="6">
                  <c:v>418441</c:v>
                </c:pt>
                <c:pt idx="7">
                  <c:v>421805</c:v>
                </c:pt>
                <c:pt idx="8">
                  <c:v>421970</c:v>
                </c:pt>
                <c:pt idx="9">
                  <c:v>418782</c:v>
                </c:pt>
                <c:pt idx="10">
                  <c:v>418805</c:v>
                </c:pt>
                <c:pt idx="11">
                  <c:v>422823</c:v>
                </c:pt>
                <c:pt idx="12">
                  <c:v>428571</c:v>
                </c:pt>
                <c:pt idx="13">
                  <c:v>431009</c:v>
                </c:pt>
                <c:pt idx="14">
                  <c:v>434295</c:v>
                </c:pt>
                <c:pt idx="15">
                  <c:v>454085</c:v>
                </c:pt>
                <c:pt idx="16">
                  <c:v>486848</c:v>
                </c:pt>
                <c:pt idx="18">
                  <c:v>496561</c:v>
                </c:pt>
                <c:pt idx="19">
                  <c:v>532350</c:v>
                </c:pt>
                <c:pt idx="20">
                  <c:v>553562</c:v>
                </c:pt>
                <c:pt idx="21">
                  <c:v>581102</c:v>
                </c:pt>
                <c:pt idx="22">
                  <c:v>612146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B-40F2-B259-926601B45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238432"/>
        <c:axId val="545241384"/>
      </c:barChart>
      <c:lineChart>
        <c:grouping val="standard"/>
        <c:varyColors val="0"/>
        <c:ser>
          <c:idx val="1"/>
          <c:order val="1"/>
          <c:tx>
            <c:strRef>
              <c:f>'Evolution nb prest. MV et ASI'!$C$2</c:f>
              <c:strCache>
                <c:ptCount val="1"/>
                <c:pt idx="0">
                  <c:v>Proportion parmi les retraités du régime général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layout>
                <c:manualLayout>
                  <c:x val="-4.1889690481731523E-2"/>
                  <c:y val="-7.4529532327184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93-4622-8167-8EF1967E6D29}"/>
                </c:ext>
              </c:extLst>
            </c:dLbl>
            <c:dLbl>
              <c:idx val="22"/>
              <c:layout>
                <c:manualLayout>
                  <c:x val="-5.1198510588782872E-2"/>
                  <c:y val="-5.5897149245388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93-4622-8167-8EF1967E6D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'Evolution nb prest. MV et ASI'!$A$11:$A$34</c:f>
              <c:strCache>
                <c:ptCount val="2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2019*</c:v>
                </c:pt>
                <c:pt idx="19">
                  <c:v>2019*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'Evolution nb prest. MV et ASI'!$C$12:$C$34</c:f>
              <c:numCache>
                <c:formatCode>0.0%</c:formatCode>
                <c:ptCount val="23"/>
                <c:pt idx="0">
                  <c:v>3.9809252156032329E-2</c:v>
                </c:pt>
                <c:pt idx="1">
                  <c:v>3.8164844273091435E-2</c:v>
                </c:pt>
                <c:pt idx="2">
                  <c:v>3.7118187756515944E-2</c:v>
                </c:pt>
                <c:pt idx="3">
                  <c:v>3.5738215507846373E-2</c:v>
                </c:pt>
                <c:pt idx="4">
                  <c:v>3.4359241134538761E-2</c:v>
                </c:pt>
                <c:pt idx="5">
                  <c:v>3.3224019304801337E-2</c:v>
                </c:pt>
                <c:pt idx="6">
                  <c:v>3.3329905617267279E-2</c:v>
                </c:pt>
                <c:pt idx="7">
                  <c:v>3.2736543949802702E-2</c:v>
                </c:pt>
                <c:pt idx="8">
                  <c:v>3.220636374300883E-2</c:v>
                </c:pt>
                <c:pt idx="9">
                  <c:v>3.1641832905505478E-2</c:v>
                </c:pt>
                <c:pt idx="10">
                  <c:v>3.1024704570629658E-2</c:v>
                </c:pt>
                <c:pt idx="11">
                  <c:v>3.089289341362516E-2</c:v>
                </c:pt>
                <c:pt idx="12">
                  <c:v>3.0932962593844517E-2</c:v>
                </c:pt>
                <c:pt idx="13">
                  <c:v>3.0732272733171438E-2</c:v>
                </c:pt>
                <c:pt idx="14">
                  <c:v>3.071494435389455E-2</c:v>
                </c:pt>
                <c:pt idx="15">
                  <c:v>3.163821850252431E-2</c:v>
                </c:pt>
                <c:pt idx="16">
                  <c:v>3.3479345184366495E-2</c:v>
                </c:pt>
                <c:pt idx="18">
                  <c:v>3.3691284867067725E-2</c:v>
                </c:pt>
                <c:pt idx="19">
                  <c:v>3.6036353016211851E-2</c:v>
                </c:pt>
                <c:pt idx="20">
                  <c:v>3.7114975130601795E-2</c:v>
                </c:pt>
                <c:pt idx="21">
                  <c:v>3.9E-2</c:v>
                </c:pt>
                <c:pt idx="22">
                  <c:v>4.0189775214810396E-2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B-40F2-B259-926601B45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386496"/>
        <c:axId val="498465376"/>
      </c:lineChart>
      <c:catAx>
        <c:axId val="5452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5241384"/>
        <c:crosses val="autoZero"/>
        <c:auto val="1"/>
        <c:lblAlgn val="ctr"/>
        <c:lblOffset val="100"/>
        <c:noMultiLvlLbl val="0"/>
      </c:catAx>
      <c:valAx>
        <c:axId val="54524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5238432"/>
        <c:crosses val="autoZero"/>
        <c:crossBetween val="between"/>
      </c:valAx>
      <c:valAx>
        <c:axId val="4984653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386496"/>
        <c:crosses val="max"/>
        <c:crossBetween val="between"/>
      </c:valAx>
      <c:catAx>
        <c:axId val="54238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8465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3143777211116"/>
          <c:y val="0.80994793202554527"/>
          <c:w val="0.80674199544685565"/>
          <c:h val="0.17141968489265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'Evolution L814 depuis 2000'!$B$2</c:f>
              <c:strCache>
                <c:ptCount val="1"/>
                <c:pt idx="0">
                  <c:v>Bénéficiaires de la majoration L. 814-2</c:v>
                </c:pt>
              </c:strCache>
            </c:strRef>
          </c:tx>
          <c:spPr>
            <a:ln w="28575" cap="rnd">
              <a:solidFill>
                <a:srgbClr val="52AE3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4364261168384855E-2"/>
                  <c:y val="4.6360686138154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D-45B3-9852-66CD496E4098}"/>
                </c:ext>
              </c:extLst>
            </c:dLbl>
            <c:dLbl>
              <c:idx val="6"/>
              <c:layout>
                <c:manualLayout>
                  <c:x val="8.5910652920961669E-3"/>
                  <c:y val="-2.781641168289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FC-4DC4-871F-2A306A58150F}"/>
                </c:ext>
              </c:extLst>
            </c:dLbl>
            <c:dLbl>
              <c:idx val="23"/>
              <c:layout>
                <c:manualLayout>
                  <c:x val="0"/>
                  <c:y val="7.768875940762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8C-40B0-81BF-3FAF37765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'Evolution L814 depuis 2000'!$A$3:$A$26</c:f>
              <c:numCache>
                <c:formatCode>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'Evolution L814 depuis 2000'!$B$3:$B$26</c:f>
              <c:numCache>
                <c:formatCode>#\ ##0"  "</c:formatCode>
                <c:ptCount val="24"/>
                <c:pt idx="0">
                  <c:v>273298</c:v>
                </c:pt>
                <c:pt idx="1">
                  <c:v>298548</c:v>
                </c:pt>
                <c:pt idx="2">
                  <c:v>316901</c:v>
                </c:pt>
                <c:pt idx="3">
                  <c:v>335379</c:v>
                </c:pt>
                <c:pt idx="4">
                  <c:v>351812</c:v>
                </c:pt>
                <c:pt idx="5">
                  <c:v>370635</c:v>
                </c:pt>
                <c:pt idx="6">
                  <c:v>373167</c:v>
                </c:pt>
                <c:pt idx="7">
                  <c:v>356431</c:v>
                </c:pt>
                <c:pt idx="8">
                  <c:v>336616</c:v>
                </c:pt>
                <c:pt idx="9">
                  <c:v>320999</c:v>
                </c:pt>
                <c:pt idx="10">
                  <c:v>303601</c:v>
                </c:pt>
                <c:pt idx="11">
                  <c:v>282601</c:v>
                </c:pt>
                <c:pt idx="12">
                  <c:v>264381</c:v>
                </c:pt>
                <c:pt idx="13">
                  <c:v>246242</c:v>
                </c:pt>
                <c:pt idx="14">
                  <c:v>224217</c:v>
                </c:pt>
                <c:pt idx="15">
                  <c:v>208900</c:v>
                </c:pt>
                <c:pt idx="16">
                  <c:v>192864</c:v>
                </c:pt>
                <c:pt idx="17">
                  <c:v>164976</c:v>
                </c:pt>
                <c:pt idx="18">
                  <c:v>160381</c:v>
                </c:pt>
                <c:pt idx="19">
                  <c:v>149965</c:v>
                </c:pt>
                <c:pt idx="20">
                  <c:v>127709</c:v>
                </c:pt>
                <c:pt idx="21">
                  <c:v>110882</c:v>
                </c:pt>
                <c:pt idx="22">
                  <c:v>97007</c:v>
                </c:pt>
                <c:pt idx="23">
                  <c:v>85743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2-44A8-9B1D-8CD95EF6E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155560"/>
        <c:axId val="456152608"/>
      </c:lineChart>
      <c:catAx>
        <c:axId val="456155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152608"/>
        <c:crosses val="autoZero"/>
        <c:auto val="1"/>
        <c:lblAlgn val="ctr"/>
        <c:lblOffset val="100"/>
        <c:noMultiLvlLbl val="0"/>
      </c:catAx>
      <c:valAx>
        <c:axId val="45615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615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735330</xdr:colOff>
      <xdr:row>1</xdr:row>
      <xdr:rowOff>100965</xdr:rowOff>
    </xdr:from>
    <xdr:to>
      <xdr:col>10</xdr:col>
      <xdr:colOff>668020</xdr:colOff>
      <xdr:row>15</xdr:row>
      <xdr:rowOff>70485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AF5BEC-E74F-46AD-8ADD-01D4581B6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28575</xdr:rowOff>
    </xdr:from>
    <xdr:to>
      <xdr:col>10</xdr:col>
      <xdr:colOff>624840</xdr:colOff>
      <xdr:row>19</xdr:row>
      <xdr:rowOff>110490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91C30D-A536-4F3D-8DD6-448BB8461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R/PSN/RECUEIL/Recueil%20donn&#233;es%202023/T1_RETRAITES/Tableaux%20PJ%20du%20recueil/1_5_Le%20minimum%20vieillesse,%20ASI%20et%20Majo%20L81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 et ASI"/>
      <sheetName val="Evolution nb prest. MV et ASI"/>
      <sheetName val="Bénéficiaires par genre"/>
      <sheetName val="MV"/>
      <sheetName val="Part MV dans pension globale"/>
      <sheetName val="Pyramide MV"/>
      <sheetName val="Effectifs L814"/>
      <sheetName val="Evolution L814 depuis 2000"/>
      <sheetName val="Résidence bénéficiaires L814-2"/>
    </sheetNames>
    <sheetDataSet>
      <sheetData sheetId="0">
        <row r="13">
          <cell r="D13">
            <v>267970</v>
          </cell>
          <cell r="E13">
            <v>129</v>
          </cell>
        </row>
        <row r="14">
          <cell r="D14">
            <v>343220</v>
          </cell>
          <cell r="E14">
            <v>20</v>
          </cell>
        </row>
      </sheetData>
      <sheetData sheetId="1" refreshError="1"/>
      <sheetData sheetId="2" refreshError="1"/>
      <sheetData sheetId="3">
        <row r="6">
          <cell r="B6">
            <v>524.80710837177799</v>
          </cell>
          <cell r="C6">
            <v>583.19441747572796</v>
          </cell>
          <cell r="D6">
            <v>524.89661214588205</v>
          </cell>
          <cell r="E6">
            <v>401.38920299549397</v>
          </cell>
          <cell r="F6">
            <v>467.16299533607702</v>
          </cell>
          <cell r="G6">
            <v>404.88016742384502</v>
          </cell>
          <cell r="H6">
            <v>457.19238134552103</v>
          </cell>
          <cell r="I6">
            <v>469.72805118849601</v>
          </cell>
          <cell r="J6">
            <v>457.57403421732698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B9C00-36F6-4B05-9C44-827D9F5F67A2}">
  <dimension ref="B1:J21"/>
  <sheetViews>
    <sheetView showGridLines="0" tabSelected="1" topLeftCell="B1" workbookViewId="0">
      <selection activeCell="I1" sqref="I1"/>
    </sheetView>
  </sheetViews>
  <sheetFormatPr baseColWidth="10" defaultColWidth="11.453125" defaultRowHeight="13" x14ac:dyDescent="0.3"/>
  <cols>
    <col min="1" max="1" width="31.81640625" style="1" customWidth="1"/>
    <col min="2" max="2" width="14.7265625" style="1" customWidth="1"/>
    <col min="3" max="3" width="8.1796875" style="1" customWidth="1"/>
    <col min="4" max="4" width="10.1796875" style="1" customWidth="1"/>
    <col min="5" max="5" width="10.54296875" style="1" customWidth="1"/>
    <col min="6" max="6" width="9.81640625" style="1" customWidth="1"/>
    <col min="7" max="7" width="9.26953125" style="1" customWidth="1"/>
    <col min="8" max="8" width="12.453125" style="1" customWidth="1"/>
    <col min="9" max="16384" width="11.453125" style="1"/>
  </cols>
  <sheetData>
    <row r="1" spans="2:10" ht="36.75" customHeight="1" x14ac:dyDescent="0.3">
      <c r="B1" s="178" t="s">
        <v>78</v>
      </c>
      <c r="C1" s="178"/>
      <c r="D1" s="178"/>
      <c r="E1" s="178"/>
      <c r="F1" s="178"/>
      <c r="G1" s="178"/>
      <c r="H1" s="178"/>
    </row>
    <row r="2" spans="2:10" ht="24" customHeight="1" x14ac:dyDescent="0.3">
      <c r="C2" s="181" t="s">
        <v>81</v>
      </c>
      <c r="D2" s="183" t="s">
        <v>82</v>
      </c>
      <c r="E2" s="184"/>
      <c r="F2" s="184"/>
      <c r="G2" s="185"/>
      <c r="H2" s="2" t="s">
        <v>0</v>
      </c>
    </row>
    <row r="3" spans="2:10" ht="51" customHeight="1" x14ac:dyDescent="0.3">
      <c r="B3" s="3"/>
      <c r="C3" s="182"/>
      <c r="D3" s="4" t="s">
        <v>1</v>
      </c>
      <c r="E3" s="4" t="s">
        <v>2</v>
      </c>
      <c r="F3" s="4" t="s">
        <v>3</v>
      </c>
      <c r="G3" s="5" t="s">
        <v>4</v>
      </c>
      <c r="H3" s="110" t="s">
        <v>57</v>
      </c>
    </row>
    <row r="4" spans="2:10" ht="12.75" customHeight="1" x14ac:dyDescent="0.3">
      <c r="B4" s="186" t="s">
        <v>58</v>
      </c>
      <c r="C4" s="6" t="s">
        <v>5</v>
      </c>
      <c r="D4" s="7">
        <v>35146</v>
      </c>
      <c r="E4" s="7">
        <v>68</v>
      </c>
      <c r="F4" s="149">
        <v>395</v>
      </c>
      <c r="G4" s="8">
        <f t="shared" ref="G4:G14" si="0">SUM(D4:F4)</f>
        <v>35609</v>
      </c>
      <c r="H4" s="8">
        <f t="shared" ref="H4:H13" si="1">G4+F4</f>
        <v>36004</v>
      </c>
    </row>
    <row r="5" spans="2:10" x14ac:dyDescent="0.3">
      <c r="B5" s="186"/>
      <c r="C5" s="9" t="s">
        <v>6</v>
      </c>
      <c r="D5" s="10">
        <v>56762</v>
      </c>
      <c r="E5" s="10">
        <v>5</v>
      </c>
      <c r="F5" s="150">
        <v>66</v>
      </c>
      <c r="G5" s="11">
        <f t="shared" si="0"/>
        <v>56833</v>
      </c>
      <c r="H5" s="11">
        <f t="shared" si="1"/>
        <v>56899</v>
      </c>
    </row>
    <row r="6" spans="2:10" x14ac:dyDescent="0.3">
      <c r="B6" s="187"/>
      <c r="C6" s="12" t="s">
        <v>7</v>
      </c>
      <c r="D6" s="13">
        <f>SUM(D4:D5)</f>
        <v>91908</v>
      </c>
      <c r="E6" s="13">
        <f t="shared" ref="E6:F6" si="2">SUM(E4:E5)</f>
        <v>73</v>
      </c>
      <c r="F6" s="151">
        <f t="shared" si="2"/>
        <v>461</v>
      </c>
      <c r="G6" s="13">
        <f t="shared" si="0"/>
        <v>92442</v>
      </c>
      <c r="H6" s="13">
        <f t="shared" si="1"/>
        <v>92903</v>
      </c>
      <c r="J6" s="177"/>
    </row>
    <row r="7" spans="2:10" x14ac:dyDescent="0.3">
      <c r="B7" s="188" t="s">
        <v>50</v>
      </c>
      <c r="C7" s="14" t="s">
        <v>5</v>
      </c>
      <c r="D7" s="15">
        <v>232778</v>
      </c>
      <c r="E7" s="15">
        <v>130</v>
      </c>
      <c r="F7" s="152">
        <v>202</v>
      </c>
      <c r="G7" s="16">
        <f t="shared" si="0"/>
        <v>233110</v>
      </c>
      <c r="H7" s="16">
        <f t="shared" si="1"/>
        <v>233312</v>
      </c>
    </row>
    <row r="8" spans="2:10" x14ac:dyDescent="0.3">
      <c r="B8" s="189"/>
      <c r="C8" s="14" t="s">
        <v>6</v>
      </c>
      <c r="D8" s="15">
        <v>285639</v>
      </c>
      <c r="E8" s="15">
        <v>24</v>
      </c>
      <c r="F8" s="152">
        <v>64</v>
      </c>
      <c r="G8" s="16">
        <f t="shared" si="0"/>
        <v>285727</v>
      </c>
      <c r="H8" s="16">
        <f t="shared" si="1"/>
        <v>285791</v>
      </c>
    </row>
    <row r="9" spans="2:10" x14ac:dyDescent="0.3">
      <c r="B9" s="189"/>
      <c r="C9" s="17" t="s">
        <v>7</v>
      </c>
      <c r="D9" s="16">
        <f>SUM(D7:D8)</f>
        <v>518417</v>
      </c>
      <c r="E9" s="16">
        <f t="shared" ref="E9:F9" si="3">SUM(E7:E8)</f>
        <v>154</v>
      </c>
      <c r="F9" s="153">
        <f t="shared" si="3"/>
        <v>266</v>
      </c>
      <c r="G9" s="16">
        <f t="shared" si="0"/>
        <v>518837</v>
      </c>
      <c r="H9" s="16">
        <f t="shared" si="1"/>
        <v>519103</v>
      </c>
    </row>
    <row r="10" spans="2:10" x14ac:dyDescent="0.3">
      <c r="B10" s="186" t="s">
        <v>8</v>
      </c>
      <c r="C10" s="6" t="s">
        <v>5</v>
      </c>
      <c r="D10" s="7">
        <v>125</v>
      </c>
      <c r="E10" s="7">
        <v>1</v>
      </c>
      <c r="F10" s="149">
        <v>0</v>
      </c>
      <c r="G10" s="8">
        <f t="shared" si="0"/>
        <v>126</v>
      </c>
      <c r="H10" s="8">
        <f t="shared" si="1"/>
        <v>126</v>
      </c>
    </row>
    <row r="11" spans="2:10" x14ac:dyDescent="0.3">
      <c r="B11" s="186"/>
      <c r="C11" s="9" t="s">
        <v>6</v>
      </c>
      <c r="D11" s="10">
        <v>839</v>
      </c>
      <c r="E11" s="10">
        <v>1</v>
      </c>
      <c r="F11" s="150">
        <v>0</v>
      </c>
      <c r="G11" s="11">
        <f t="shared" si="0"/>
        <v>840</v>
      </c>
      <c r="H11" s="11">
        <f t="shared" si="1"/>
        <v>840</v>
      </c>
    </row>
    <row r="12" spans="2:10" x14ac:dyDescent="0.3">
      <c r="B12" s="187"/>
      <c r="C12" s="12" t="s">
        <v>7</v>
      </c>
      <c r="D12" s="13">
        <f>SUM(D10:D11)</f>
        <v>964</v>
      </c>
      <c r="E12" s="13">
        <f>SUM(E10:E11)</f>
        <v>2</v>
      </c>
      <c r="F12" s="151">
        <f t="shared" ref="F12" si="4">SUM(F10:F11)</f>
        <v>0</v>
      </c>
      <c r="G12" s="13">
        <f t="shared" si="0"/>
        <v>966</v>
      </c>
      <c r="H12" s="13">
        <f t="shared" si="1"/>
        <v>966</v>
      </c>
    </row>
    <row r="13" spans="2:10" x14ac:dyDescent="0.3">
      <c r="B13" s="190" t="s">
        <v>7</v>
      </c>
      <c r="C13" s="17" t="s">
        <v>5</v>
      </c>
      <c r="D13" s="16">
        <v>267970</v>
      </c>
      <c r="E13" s="16">
        <v>129</v>
      </c>
      <c r="F13" s="153">
        <v>667</v>
      </c>
      <c r="G13" s="16">
        <f t="shared" si="0"/>
        <v>268766</v>
      </c>
      <c r="H13" s="16">
        <f t="shared" si="1"/>
        <v>269433</v>
      </c>
      <c r="I13" s="18"/>
    </row>
    <row r="14" spans="2:10" x14ac:dyDescent="0.3">
      <c r="B14" s="191"/>
      <c r="C14" s="17" t="s">
        <v>6</v>
      </c>
      <c r="D14" s="16">
        <v>343220</v>
      </c>
      <c r="E14" s="16">
        <v>20</v>
      </c>
      <c r="F14" s="153">
        <v>140</v>
      </c>
      <c r="G14" s="16">
        <f t="shared" si="0"/>
        <v>343380</v>
      </c>
      <c r="H14" s="16">
        <f>G14+F14</f>
        <v>343520</v>
      </c>
    </row>
    <row r="15" spans="2:10" x14ac:dyDescent="0.3">
      <c r="B15" s="192"/>
      <c r="C15" s="19" t="s">
        <v>7</v>
      </c>
      <c r="D15" s="20">
        <f>SUM(D13:D14)</f>
        <v>611190</v>
      </c>
      <c r="E15" s="20">
        <f t="shared" ref="E15:G15" si="5">SUM(E13:E14)</f>
        <v>149</v>
      </c>
      <c r="F15" s="20">
        <f t="shared" si="5"/>
        <v>807</v>
      </c>
      <c r="G15" s="20">
        <f t="shared" si="5"/>
        <v>612146</v>
      </c>
      <c r="H15" s="20">
        <f>G15+F15</f>
        <v>612953</v>
      </c>
    </row>
    <row r="16" spans="2:10" ht="12.75" customHeight="1" x14ac:dyDescent="0.3">
      <c r="B16" s="179" t="s">
        <v>9</v>
      </c>
      <c r="C16" s="179"/>
      <c r="D16" s="179"/>
      <c r="E16" s="179"/>
      <c r="F16" s="179"/>
      <c r="G16" s="179"/>
      <c r="H16" s="179"/>
    </row>
    <row r="17" spans="2:8" ht="12.75" customHeight="1" x14ac:dyDescent="0.3">
      <c r="B17" s="179" t="s">
        <v>83</v>
      </c>
      <c r="C17" s="179"/>
      <c r="D17" s="179"/>
      <c r="E17" s="179"/>
      <c r="F17" s="179"/>
      <c r="G17" s="179"/>
      <c r="H17" s="179"/>
    </row>
    <row r="18" spans="2:8" ht="27" customHeight="1" x14ac:dyDescent="0.3">
      <c r="B18" s="179" t="s">
        <v>67</v>
      </c>
      <c r="C18" s="179"/>
      <c r="D18" s="179"/>
      <c r="E18" s="179"/>
      <c r="F18" s="179"/>
      <c r="G18" s="179"/>
      <c r="H18" s="179"/>
    </row>
    <row r="19" spans="2:8" ht="39" customHeight="1" x14ac:dyDescent="0.3">
      <c r="B19" s="179" t="s">
        <v>84</v>
      </c>
      <c r="C19" s="179"/>
      <c r="D19" s="179"/>
      <c r="E19" s="179"/>
      <c r="F19" s="179"/>
      <c r="G19" s="179"/>
      <c r="H19" s="179"/>
    </row>
    <row r="20" spans="2:8" ht="63" customHeight="1" x14ac:dyDescent="0.3">
      <c r="B20" s="180" t="s">
        <v>85</v>
      </c>
      <c r="C20" s="180"/>
      <c r="D20" s="180"/>
      <c r="E20" s="180"/>
      <c r="F20" s="180"/>
      <c r="G20" s="180"/>
      <c r="H20" s="180"/>
    </row>
    <row r="21" spans="2:8" x14ac:dyDescent="0.3">
      <c r="B21" s="21"/>
    </row>
  </sheetData>
  <mergeCells count="12">
    <mergeCell ref="B1:H1"/>
    <mergeCell ref="B17:H17"/>
    <mergeCell ref="B18:H18"/>
    <mergeCell ref="B19:H19"/>
    <mergeCell ref="B20:H20"/>
    <mergeCell ref="C2:C3"/>
    <mergeCell ref="D2:G2"/>
    <mergeCell ref="B4:B6"/>
    <mergeCell ref="B7:B9"/>
    <mergeCell ref="B10:B12"/>
    <mergeCell ref="B13:B15"/>
    <mergeCell ref="B16:H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D81E-5CBB-4BAE-9624-CF91D01C1CE8}">
  <dimension ref="A1:K38"/>
  <sheetViews>
    <sheetView showGridLines="0" topLeftCell="A3" workbookViewId="0">
      <selection sqref="A1:K1"/>
    </sheetView>
  </sheetViews>
  <sheetFormatPr baseColWidth="10" defaultColWidth="11.453125" defaultRowHeight="12.5" x14ac:dyDescent="0.25"/>
  <cols>
    <col min="1" max="1" width="11.453125" style="24"/>
    <col min="2" max="2" width="16.7265625" style="24" customWidth="1"/>
    <col min="3" max="3" width="15.81640625" style="24" customWidth="1"/>
    <col min="4" max="5" width="11.453125" style="24"/>
    <col min="6" max="6" width="14.26953125" style="24" bestFit="1" customWidth="1"/>
    <col min="7" max="16384" width="11.453125" style="24"/>
  </cols>
  <sheetData>
    <row r="1" spans="1:11" ht="61.5" customHeight="1" x14ac:dyDescent="0.25">
      <c r="A1" s="194" t="s">
        <v>62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05" customHeight="1" x14ac:dyDescent="0.25">
      <c r="A2" s="22"/>
      <c r="B2" s="23" t="s">
        <v>48</v>
      </c>
      <c r="C2" s="23" t="s">
        <v>49</v>
      </c>
      <c r="H2" s="25"/>
    </row>
    <row r="3" spans="1:11" x14ac:dyDescent="0.25">
      <c r="A3" s="26">
        <v>1994</v>
      </c>
      <c r="B3" s="27">
        <v>492174</v>
      </c>
      <c r="C3" s="28">
        <v>5.6357539576029674E-2</v>
      </c>
    </row>
    <row r="4" spans="1:11" x14ac:dyDescent="0.25">
      <c r="A4" s="26">
        <v>1995</v>
      </c>
      <c r="B4" s="27">
        <v>473900</v>
      </c>
      <c r="C4" s="28">
        <v>5.2883843355355432E-2</v>
      </c>
    </row>
    <row r="5" spans="1:11" x14ac:dyDescent="0.25">
      <c r="A5" s="26">
        <v>1996</v>
      </c>
      <c r="B5" s="27">
        <v>456622</v>
      </c>
      <c r="C5" s="28">
        <v>4.9692446219714477E-2</v>
      </c>
    </row>
    <row r="6" spans="1:11" x14ac:dyDescent="0.25">
      <c r="A6" s="26">
        <v>1997</v>
      </c>
      <c r="B6" s="27">
        <v>439679</v>
      </c>
      <c r="C6" s="28">
        <v>4.6786177700623544E-2</v>
      </c>
    </row>
    <row r="7" spans="1:11" x14ac:dyDescent="0.25">
      <c r="A7" s="26">
        <v>1998</v>
      </c>
      <c r="B7" s="27">
        <v>432133</v>
      </c>
      <c r="C7" s="28">
        <v>4.4980030121099558E-2</v>
      </c>
    </row>
    <row r="8" spans="1:11" x14ac:dyDescent="0.25">
      <c r="A8" s="26">
        <v>1999</v>
      </c>
      <c r="B8" s="27">
        <v>435258</v>
      </c>
      <c r="C8" s="28">
        <v>4.4376895605437568E-2</v>
      </c>
    </row>
    <row r="9" spans="1:11" x14ac:dyDescent="0.25">
      <c r="A9" s="26">
        <v>2000</v>
      </c>
      <c r="B9" s="27">
        <v>432650</v>
      </c>
      <c r="C9" s="28">
        <v>4.3701071138354065E-2</v>
      </c>
    </row>
    <row r="10" spans="1:11" x14ac:dyDescent="0.25">
      <c r="A10" s="26">
        <v>2001</v>
      </c>
      <c r="B10" s="27">
        <v>427508</v>
      </c>
      <c r="C10" s="28">
        <v>4.2435550538603768E-2</v>
      </c>
    </row>
    <row r="11" spans="1:11" x14ac:dyDescent="0.25">
      <c r="A11" s="26">
        <v>2002</v>
      </c>
      <c r="B11" s="27">
        <v>418959</v>
      </c>
      <c r="C11" s="28">
        <v>4.0888150205949075E-2</v>
      </c>
    </row>
    <row r="12" spans="1:11" x14ac:dyDescent="0.25">
      <c r="A12" s="26">
        <v>2003</v>
      </c>
      <c r="B12" s="27">
        <v>414455</v>
      </c>
      <c r="C12" s="28">
        <v>3.9809252156032329E-2</v>
      </c>
    </row>
    <row r="13" spans="1:11" x14ac:dyDescent="0.25">
      <c r="A13" s="26">
        <v>2004</v>
      </c>
      <c r="B13" s="27">
        <v>410173</v>
      </c>
      <c r="C13" s="28">
        <v>3.8164844273091435E-2</v>
      </c>
    </row>
    <row r="14" spans="1:11" x14ac:dyDescent="0.25">
      <c r="A14" s="26">
        <v>2005</v>
      </c>
      <c r="B14" s="27">
        <v>410608</v>
      </c>
      <c r="C14" s="28">
        <v>3.7118187756515944E-2</v>
      </c>
    </row>
    <row r="15" spans="1:11" x14ac:dyDescent="0.25">
      <c r="A15" s="26">
        <v>2006</v>
      </c>
      <c r="B15" s="27">
        <v>409155</v>
      </c>
      <c r="C15" s="28">
        <v>3.5738215507846373E-2</v>
      </c>
    </row>
    <row r="16" spans="1:11" x14ac:dyDescent="0.25">
      <c r="A16" s="26">
        <v>2007</v>
      </c>
      <c r="B16" s="27">
        <v>407255</v>
      </c>
      <c r="C16" s="28">
        <v>3.4359241134538761E-2</v>
      </c>
    </row>
    <row r="17" spans="1:11" x14ac:dyDescent="0.25">
      <c r="A17" s="26">
        <v>2008</v>
      </c>
      <c r="B17" s="27">
        <v>406671</v>
      </c>
      <c r="C17" s="28">
        <v>3.3224019304801337E-2</v>
      </c>
      <c r="E17" s="179" t="s">
        <v>63</v>
      </c>
      <c r="F17" s="179"/>
      <c r="G17" s="179"/>
      <c r="H17" s="179"/>
      <c r="I17" s="179"/>
      <c r="J17" s="179"/>
      <c r="K17" s="179"/>
    </row>
    <row r="18" spans="1:11" x14ac:dyDescent="0.25">
      <c r="A18" s="26">
        <v>2009</v>
      </c>
      <c r="B18" s="27">
        <v>418441</v>
      </c>
      <c r="C18" s="28">
        <v>3.3329905617267279E-2</v>
      </c>
      <c r="E18" s="179" t="s">
        <v>64</v>
      </c>
      <c r="F18" s="179"/>
      <c r="G18" s="179"/>
      <c r="H18" s="179"/>
      <c r="I18" s="179"/>
      <c r="J18" s="179"/>
      <c r="K18" s="179"/>
    </row>
    <row r="19" spans="1:11" x14ac:dyDescent="0.25">
      <c r="A19" s="26">
        <v>2010</v>
      </c>
      <c r="B19" s="27">
        <v>421805</v>
      </c>
      <c r="C19" s="28">
        <v>3.2736543949802702E-2</v>
      </c>
      <c r="E19" s="179"/>
      <c r="F19" s="179"/>
      <c r="G19" s="179"/>
      <c r="H19" s="179"/>
      <c r="I19" s="179"/>
      <c r="J19" s="179"/>
      <c r="K19" s="179"/>
    </row>
    <row r="20" spans="1:11" x14ac:dyDescent="0.25">
      <c r="A20" s="26">
        <v>2011</v>
      </c>
      <c r="B20" s="27">
        <v>421970</v>
      </c>
      <c r="C20" s="28">
        <v>3.220636374300883E-2</v>
      </c>
      <c r="E20" s="179" t="s">
        <v>65</v>
      </c>
      <c r="F20" s="179"/>
      <c r="G20" s="179"/>
      <c r="H20" s="179"/>
      <c r="I20" s="179"/>
      <c r="J20" s="179"/>
      <c r="K20" s="179"/>
    </row>
    <row r="21" spans="1:11" x14ac:dyDescent="0.25">
      <c r="A21" s="26">
        <v>2012</v>
      </c>
      <c r="B21" s="27">
        <v>418782</v>
      </c>
      <c r="C21" s="28">
        <v>3.1641832905505478E-2</v>
      </c>
      <c r="E21" s="179"/>
      <c r="F21" s="179"/>
      <c r="G21" s="179"/>
      <c r="H21" s="179"/>
      <c r="I21" s="179"/>
      <c r="J21" s="179"/>
      <c r="K21" s="179"/>
    </row>
    <row r="22" spans="1:11" x14ac:dyDescent="0.25">
      <c r="A22" s="26">
        <v>2013</v>
      </c>
      <c r="B22" s="27">
        <v>418805</v>
      </c>
      <c r="C22" s="28">
        <v>3.1024704570629658E-2</v>
      </c>
    </row>
    <row r="23" spans="1:11" x14ac:dyDescent="0.25">
      <c r="A23" s="26">
        <v>2014</v>
      </c>
      <c r="B23" s="27">
        <v>422823</v>
      </c>
      <c r="C23" s="28">
        <v>3.089289341362516E-2</v>
      </c>
    </row>
    <row r="24" spans="1:11" x14ac:dyDescent="0.25">
      <c r="A24" s="26">
        <v>2015</v>
      </c>
      <c r="B24" s="27">
        <v>428571</v>
      </c>
      <c r="C24" s="28">
        <v>3.0932962593844517E-2</v>
      </c>
    </row>
    <row r="25" spans="1:11" x14ac:dyDescent="0.25">
      <c r="A25" s="26">
        <v>2016</v>
      </c>
      <c r="B25" s="27">
        <v>431009</v>
      </c>
      <c r="C25" s="28">
        <v>3.0732272733171438E-2</v>
      </c>
    </row>
    <row r="26" spans="1:11" x14ac:dyDescent="0.25">
      <c r="A26" s="26">
        <v>2017</v>
      </c>
      <c r="B26" s="27">
        <v>434295</v>
      </c>
      <c r="C26" s="28">
        <v>3.071494435389455E-2</v>
      </c>
    </row>
    <row r="27" spans="1:11" x14ac:dyDescent="0.25">
      <c r="A27" s="26">
        <v>2018</v>
      </c>
      <c r="B27" s="27">
        <v>454085</v>
      </c>
      <c r="C27" s="28">
        <v>3.163821850252431E-2</v>
      </c>
    </row>
    <row r="28" spans="1:11" x14ac:dyDescent="0.25">
      <c r="A28" s="26" t="s">
        <v>10</v>
      </c>
      <c r="B28" s="27">
        <v>486848</v>
      </c>
      <c r="C28" s="28">
        <v>3.3479345184366495E-2</v>
      </c>
    </row>
    <row r="29" spans="1:11" ht="8.25" customHeight="1" x14ac:dyDescent="0.25">
      <c r="A29" s="26"/>
      <c r="B29" s="27"/>
      <c r="C29" s="28"/>
    </row>
    <row r="30" spans="1:11" x14ac:dyDescent="0.25">
      <c r="A30" s="26" t="s">
        <v>10</v>
      </c>
      <c r="B30" s="27">
        <v>496561</v>
      </c>
      <c r="C30" s="28">
        <v>3.3691284867067725E-2</v>
      </c>
    </row>
    <row r="31" spans="1:11" x14ac:dyDescent="0.25">
      <c r="A31" s="26">
        <v>2020</v>
      </c>
      <c r="B31" s="27">
        <v>532350</v>
      </c>
      <c r="C31" s="28">
        <v>3.6036353016211851E-2</v>
      </c>
    </row>
    <row r="32" spans="1:11" x14ac:dyDescent="0.25">
      <c r="A32" s="26">
        <v>2021</v>
      </c>
      <c r="B32" s="27">
        <v>553562</v>
      </c>
      <c r="C32" s="28">
        <v>3.7114975130601795E-2</v>
      </c>
      <c r="F32" s="147"/>
      <c r="G32" s="120"/>
    </row>
    <row r="33" spans="1:7" x14ac:dyDescent="0.25">
      <c r="A33" s="26">
        <v>2022</v>
      </c>
      <c r="B33" s="27">
        <v>581102</v>
      </c>
      <c r="C33" s="28">
        <v>3.9E-2</v>
      </c>
      <c r="D33" s="142"/>
      <c r="F33" s="147"/>
      <c r="G33" s="120"/>
    </row>
    <row r="34" spans="1:7" x14ac:dyDescent="0.25">
      <c r="A34" s="26">
        <v>2023</v>
      </c>
      <c r="B34" s="27">
        <v>612146</v>
      </c>
      <c r="C34" s="28">
        <v>4.0189775214810396E-2</v>
      </c>
      <c r="D34" s="142"/>
      <c r="F34" s="147"/>
      <c r="G34" s="120"/>
    </row>
    <row r="35" spans="1:7" ht="20.25" customHeight="1" x14ac:dyDescent="0.25">
      <c r="A35" s="193" t="s">
        <v>71</v>
      </c>
      <c r="B35" s="193"/>
      <c r="C35" s="193"/>
    </row>
    <row r="36" spans="1:7" ht="49.5" customHeight="1" x14ac:dyDescent="0.25">
      <c r="A36" s="179" t="s">
        <v>64</v>
      </c>
      <c r="B36" s="179"/>
      <c r="C36" s="179"/>
    </row>
    <row r="37" spans="1:7" ht="29.25" customHeight="1" x14ac:dyDescent="0.25">
      <c r="A37" s="179" t="s">
        <v>65</v>
      </c>
      <c r="B37" s="179"/>
      <c r="C37" s="179"/>
    </row>
    <row r="38" spans="1:7" ht="46.5" customHeight="1" x14ac:dyDescent="0.25"/>
  </sheetData>
  <mergeCells count="7">
    <mergeCell ref="A35:C35"/>
    <mergeCell ref="A36:C36"/>
    <mergeCell ref="A37:C37"/>
    <mergeCell ref="A1:K1"/>
    <mergeCell ref="E17:K17"/>
    <mergeCell ref="E18:K19"/>
    <mergeCell ref="E20:K2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E431A-B4C4-405D-8827-961FC8E90556}">
  <dimension ref="A1:F14"/>
  <sheetViews>
    <sheetView showGridLines="0" workbookViewId="0">
      <selection sqref="A1:F1"/>
    </sheetView>
  </sheetViews>
  <sheetFormatPr baseColWidth="10" defaultRowHeight="14.5" x14ac:dyDescent="0.35"/>
  <cols>
    <col min="1" max="1" width="40.1796875" customWidth="1"/>
  </cols>
  <sheetData>
    <row r="1" spans="1:6" ht="16.5" x14ac:dyDescent="0.35">
      <c r="A1" s="200" t="s">
        <v>79</v>
      </c>
      <c r="B1" s="200"/>
      <c r="C1" s="200"/>
      <c r="D1" s="200"/>
      <c r="E1" s="200"/>
      <c r="F1" s="200"/>
    </row>
    <row r="2" spans="1:6" x14ac:dyDescent="0.35">
      <c r="A2" s="29"/>
      <c r="B2" s="29"/>
      <c r="C2" s="29"/>
      <c r="D2" s="29"/>
      <c r="E2" s="29"/>
    </row>
    <row r="3" spans="1:6" ht="30" customHeight="1" x14ac:dyDescent="0.35">
      <c r="A3" s="29"/>
      <c r="B3" s="195" t="s">
        <v>59</v>
      </c>
      <c r="C3" s="196"/>
      <c r="D3" s="197"/>
      <c r="E3" s="29"/>
    </row>
    <row r="4" spans="1:6" x14ac:dyDescent="0.35">
      <c r="A4" s="29"/>
      <c r="B4" s="30" t="s">
        <v>5</v>
      </c>
      <c r="C4" s="31" t="s">
        <v>6</v>
      </c>
      <c r="D4" s="32" t="s">
        <v>7</v>
      </c>
      <c r="E4" s="29"/>
    </row>
    <row r="5" spans="1:6" ht="29" x14ac:dyDescent="0.35">
      <c r="A5" s="33" t="s">
        <v>51</v>
      </c>
      <c r="B5" s="34"/>
      <c r="C5" s="34"/>
      <c r="D5" s="35"/>
      <c r="E5" s="29"/>
    </row>
    <row r="6" spans="1:6" x14ac:dyDescent="0.35">
      <c r="A6" s="36" t="s">
        <v>1</v>
      </c>
      <c r="B6" s="37">
        <f>'[1]MV et ASI'!D13</f>
        <v>267970</v>
      </c>
      <c r="C6" s="37">
        <f>'[1]MV et ASI'!D14</f>
        <v>343220</v>
      </c>
      <c r="D6" s="38">
        <f>SUM(B6:C6)</f>
        <v>611190</v>
      </c>
      <c r="E6" s="29"/>
    </row>
    <row r="7" spans="1:6" x14ac:dyDescent="0.35">
      <c r="A7" s="36" t="s">
        <v>2</v>
      </c>
      <c r="B7" s="39">
        <f>'[1]MV et ASI'!E13</f>
        <v>129</v>
      </c>
      <c r="C7" s="39">
        <f>'[1]MV et ASI'!E14</f>
        <v>20</v>
      </c>
      <c r="D7" s="40">
        <f>SUM(B7:C7)</f>
        <v>149</v>
      </c>
      <c r="E7" s="29"/>
    </row>
    <row r="8" spans="1:6" x14ac:dyDescent="0.35">
      <c r="A8" s="36" t="s">
        <v>3</v>
      </c>
      <c r="B8" s="154">
        <v>667</v>
      </c>
      <c r="C8" s="155">
        <v>140</v>
      </c>
      <c r="D8" s="156">
        <f>SUM(B8:C8)</f>
        <v>807</v>
      </c>
      <c r="E8" s="29"/>
    </row>
    <row r="9" spans="1:6" ht="33" customHeight="1" x14ac:dyDescent="0.35">
      <c r="A9" s="41" t="s">
        <v>11</v>
      </c>
      <c r="B9" s="42">
        <f>SUM(B6:B8)</f>
        <v>268766</v>
      </c>
      <c r="C9" s="42">
        <f>SUM(C6:C8)</f>
        <v>343380</v>
      </c>
      <c r="D9" s="43">
        <f>SUM(D6:D8)</f>
        <v>612146</v>
      </c>
      <c r="E9" s="29"/>
    </row>
    <row r="10" spans="1:6" ht="32.25" customHeight="1" x14ac:dyDescent="0.35">
      <c r="A10" s="198" t="s">
        <v>12</v>
      </c>
      <c r="B10" s="44">
        <f>B9+B8</f>
        <v>269433</v>
      </c>
      <c r="C10" s="44">
        <f t="shared" ref="C10:D10" si="0">C9+C8</f>
        <v>343520</v>
      </c>
      <c r="D10" s="44">
        <f t="shared" si="0"/>
        <v>612953</v>
      </c>
      <c r="E10" s="29"/>
    </row>
    <row r="11" spans="1:6" x14ac:dyDescent="0.35">
      <c r="A11" s="199"/>
      <c r="B11" s="45">
        <f>B10/D10</f>
        <v>0.43956551317964021</v>
      </c>
      <c r="C11" s="45">
        <f>C10/D10</f>
        <v>0.56043448682035979</v>
      </c>
      <c r="D11" s="111">
        <f>D10/D10</f>
        <v>1</v>
      </c>
      <c r="E11" s="29"/>
    </row>
    <row r="12" spans="1:6" x14ac:dyDescent="0.35">
      <c r="A12" s="132" t="s">
        <v>9</v>
      </c>
    </row>
    <row r="13" spans="1:6" x14ac:dyDescent="0.35">
      <c r="A13" s="132" t="s">
        <v>75</v>
      </c>
    </row>
    <row r="14" spans="1:6" x14ac:dyDescent="0.35">
      <c r="A14" s="132" t="s">
        <v>67</v>
      </c>
    </row>
  </sheetData>
  <mergeCells count="3">
    <mergeCell ref="B3:D3"/>
    <mergeCell ref="A10:A11"/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6326-9B8A-4475-88CA-6193331C8BE1}">
  <dimension ref="A1:K20"/>
  <sheetViews>
    <sheetView showGridLines="0" workbookViewId="0">
      <selection sqref="A1:J1"/>
    </sheetView>
  </sheetViews>
  <sheetFormatPr baseColWidth="10" defaultRowHeight="14.5" x14ac:dyDescent="0.35"/>
  <cols>
    <col min="1" max="1" width="19.1796875" customWidth="1"/>
    <col min="3" max="3" width="9.81640625" customWidth="1"/>
    <col min="4" max="4" width="9" customWidth="1"/>
    <col min="6" max="6" width="9.81640625" customWidth="1"/>
    <col min="7" max="7" width="8.26953125" customWidth="1"/>
    <col min="9" max="9" width="9.81640625" customWidth="1"/>
    <col min="10" max="10" width="8.26953125" customWidth="1"/>
  </cols>
  <sheetData>
    <row r="1" spans="1:11" s="53" customFormat="1" ht="22.5" customHeight="1" x14ac:dyDescent="0.35">
      <c r="A1" s="204" t="s">
        <v>86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1" x14ac:dyDescent="0.35">
      <c r="A2" s="46"/>
      <c r="B2" s="205" t="s">
        <v>5</v>
      </c>
      <c r="C2" s="206"/>
      <c r="D2" s="207"/>
      <c r="E2" s="205" t="s">
        <v>6</v>
      </c>
      <c r="F2" s="206"/>
      <c r="G2" s="207"/>
      <c r="H2" s="205" t="s">
        <v>7</v>
      </c>
      <c r="I2" s="206"/>
      <c r="J2" s="207"/>
    </row>
    <row r="3" spans="1:11" ht="62.5" x14ac:dyDescent="0.35">
      <c r="A3" s="47"/>
      <c r="B3" s="48" t="s">
        <v>13</v>
      </c>
      <c r="C3" s="48" t="s">
        <v>14</v>
      </c>
      <c r="D3" s="48" t="s">
        <v>15</v>
      </c>
      <c r="E3" s="48" t="s">
        <v>13</v>
      </c>
      <c r="F3" s="48" t="s">
        <v>14</v>
      </c>
      <c r="G3" s="48" t="s">
        <v>15</v>
      </c>
      <c r="H3" s="48" t="s">
        <v>13</v>
      </c>
      <c r="I3" s="48" t="s">
        <v>14</v>
      </c>
      <c r="J3" s="48" t="s">
        <v>15</v>
      </c>
    </row>
    <row r="4" spans="1:11" ht="26.25" customHeight="1" x14ac:dyDescent="0.35">
      <c r="A4" s="205" t="s">
        <v>16</v>
      </c>
      <c r="B4" s="206"/>
      <c r="C4" s="206"/>
      <c r="D4" s="206"/>
      <c r="E4" s="206"/>
      <c r="F4" s="206"/>
      <c r="G4" s="206"/>
      <c r="H4" s="206"/>
      <c r="I4" s="206"/>
      <c r="J4" s="207"/>
    </row>
    <row r="5" spans="1:11" x14ac:dyDescent="0.35">
      <c r="A5" s="157" t="s">
        <v>17</v>
      </c>
      <c r="B5" s="158">
        <v>268354</v>
      </c>
      <c r="C5" s="158">
        <v>412</v>
      </c>
      <c r="D5" s="158">
        <v>268766</v>
      </c>
      <c r="E5" s="158">
        <v>325155</v>
      </c>
      <c r="F5" s="158">
        <v>18225</v>
      </c>
      <c r="G5" s="158">
        <v>343380</v>
      </c>
      <c r="H5" s="158">
        <v>593509</v>
      </c>
      <c r="I5" s="158">
        <v>18637</v>
      </c>
      <c r="J5" s="159">
        <v>612146</v>
      </c>
    </row>
    <row r="6" spans="1:11" x14ac:dyDescent="0.35">
      <c r="A6" s="160" t="s">
        <v>18</v>
      </c>
      <c r="B6" s="161">
        <v>524.80710837177799</v>
      </c>
      <c r="C6" s="161">
        <v>583.19441747572796</v>
      </c>
      <c r="D6" s="161">
        <v>524.89661214588205</v>
      </c>
      <c r="E6" s="161">
        <v>401.38920299549397</v>
      </c>
      <c r="F6" s="161">
        <v>467.16299533607702</v>
      </c>
      <c r="G6" s="161">
        <v>404.88016742384502</v>
      </c>
      <c r="H6" s="161">
        <v>457.19238134552103</v>
      </c>
      <c r="I6" s="161">
        <v>469.72805118849601</v>
      </c>
      <c r="J6" s="162">
        <v>457.57403421732698</v>
      </c>
    </row>
    <row r="7" spans="1:11" ht="21" customHeight="1" x14ac:dyDescent="0.35">
      <c r="A7" s="201" t="s">
        <v>19</v>
      </c>
      <c r="B7" s="202"/>
      <c r="C7" s="202"/>
      <c r="D7" s="202"/>
      <c r="E7" s="202"/>
      <c r="F7" s="202"/>
      <c r="G7" s="202"/>
      <c r="H7" s="202"/>
      <c r="I7" s="202"/>
      <c r="J7" s="203"/>
    </row>
    <row r="8" spans="1:11" x14ac:dyDescent="0.35">
      <c r="A8" s="208" t="s">
        <v>50</v>
      </c>
      <c r="B8" s="209"/>
      <c r="C8" s="209"/>
      <c r="D8" s="209"/>
      <c r="E8" s="209"/>
      <c r="F8" s="209"/>
      <c r="G8" s="209"/>
      <c r="H8" s="209"/>
      <c r="I8" s="209"/>
      <c r="J8" s="210"/>
    </row>
    <row r="9" spans="1:11" x14ac:dyDescent="0.35">
      <c r="A9" s="163" t="s">
        <v>17</v>
      </c>
      <c r="B9" s="164">
        <v>232778</v>
      </c>
      <c r="C9" s="164">
        <v>332</v>
      </c>
      <c r="D9" s="164">
        <v>233110</v>
      </c>
      <c r="E9" s="164">
        <v>273649</v>
      </c>
      <c r="F9" s="164">
        <v>12078</v>
      </c>
      <c r="G9" s="164">
        <v>285727</v>
      </c>
      <c r="H9" s="164">
        <v>506427</v>
      </c>
      <c r="I9" s="164">
        <v>12410</v>
      </c>
      <c r="J9" s="165">
        <v>518837</v>
      </c>
    </row>
    <row r="10" spans="1:11" x14ac:dyDescent="0.35">
      <c r="A10" s="166" t="s">
        <v>18</v>
      </c>
      <c r="B10" s="167">
        <v>533.55717249911902</v>
      </c>
      <c r="C10" s="167">
        <v>603.63668674698795</v>
      </c>
      <c r="D10" s="167">
        <v>533.65698116768897</v>
      </c>
      <c r="E10" s="167">
        <v>401.47330105353899</v>
      </c>
      <c r="F10" s="167">
        <v>465.16271733730701</v>
      </c>
      <c r="G10" s="167">
        <v>404.165523944185</v>
      </c>
      <c r="H10" s="167">
        <v>462.18534726624</v>
      </c>
      <c r="I10" s="167">
        <v>468.86725866236901</v>
      </c>
      <c r="J10" s="168">
        <v>462.34517110383399</v>
      </c>
    </row>
    <row r="11" spans="1:11" x14ac:dyDescent="0.35">
      <c r="A11" s="208" t="s">
        <v>20</v>
      </c>
      <c r="B11" s="209"/>
      <c r="C11" s="209"/>
      <c r="D11" s="209"/>
      <c r="E11" s="209"/>
      <c r="F11" s="209"/>
      <c r="G11" s="209"/>
      <c r="H11" s="209"/>
      <c r="I11" s="209"/>
      <c r="J11" s="210"/>
    </row>
    <row r="12" spans="1:11" x14ac:dyDescent="0.35">
      <c r="A12" s="163" t="s">
        <v>17</v>
      </c>
      <c r="B12" s="164">
        <v>35577</v>
      </c>
      <c r="C12" s="164">
        <v>32</v>
      </c>
      <c r="D12" s="164">
        <v>35609</v>
      </c>
      <c r="E12" s="164">
        <v>51421</v>
      </c>
      <c r="F12" s="164">
        <v>5412</v>
      </c>
      <c r="G12" s="164">
        <v>56833</v>
      </c>
      <c r="H12" s="164">
        <v>86998</v>
      </c>
      <c r="I12" s="164">
        <v>5444</v>
      </c>
      <c r="J12" s="165">
        <v>92442</v>
      </c>
    </row>
    <row r="13" spans="1:11" x14ac:dyDescent="0.35">
      <c r="A13" s="166" t="s">
        <v>18</v>
      </c>
      <c r="B13" s="169">
        <v>467.10742755150801</v>
      </c>
      <c r="C13" s="169">
        <v>558.49031249999996</v>
      </c>
      <c r="D13" s="169">
        <v>467.18954870959601</v>
      </c>
      <c r="E13" s="169">
        <v>401.22327862157499</v>
      </c>
      <c r="F13" s="169">
        <v>477.24710458240901</v>
      </c>
      <c r="G13" s="169">
        <v>408.46275121848203</v>
      </c>
      <c r="H13" s="169">
        <v>428.16597117175098</v>
      </c>
      <c r="I13" s="169">
        <v>477.72465466568701</v>
      </c>
      <c r="J13" s="170">
        <v>431.08453062460802</v>
      </c>
    </row>
    <row r="14" spans="1:11" x14ac:dyDescent="0.35">
      <c r="A14" s="208" t="s">
        <v>8</v>
      </c>
      <c r="B14" s="209"/>
      <c r="C14" s="209"/>
      <c r="D14" s="209"/>
      <c r="E14" s="209"/>
      <c r="F14" s="209"/>
      <c r="G14" s="209"/>
      <c r="H14" s="209"/>
      <c r="I14" s="209"/>
      <c r="J14" s="210"/>
    </row>
    <row r="15" spans="1:11" x14ac:dyDescent="0.35">
      <c r="A15" s="163" t="s">
        <v>17</v>
      </c>
      <c r="B15" s="164">
        <v>78</v>
      </c>
      <c r="C15" s="164">
        <v>48</v>
      </c>
      <c r="D15" s="164">
        <v>126</v>
      </c>
      <c r="E15" s="164">
        <v>104</v>
      </c>
      <c r="F15" s="164">
        <v>736</v>
      </c>
      <c r="G15" s="164">
        <v>840</v>
      </c>
      <c r="H15" s="164">
        <v>182</v>
      </c>
      <c r="I15" s="164">
        <v>784</v>
      </c>
      <c r="J15" s="165">
        <v>966</v>
      </c>
    </row>
    <row r="16" spans="1:11" x14ac:dyDescent="0.35">
      <c r="A16" s="166" t="s">
        <v>18</v>
      </c>
      <c r="B16" s="167">
        <v>197.87576923076901</v>
      </c>
      <c r="C16" s="167">
        <v>458.27145833333299</v>
      </c>
      <c r="D16" s="167">
        <v>297.07412698412702</v>
      </c>
      <c r="E16" s="167">
        <v>188.81471153846201</v>
      </c>
      <c r="F16" s="167">
        <v>425.202391304348</v>
      </c>
      <c r="G16" s="167">
        <v>395.93534523809501</v>
      </c>
      <c r="H16" s="167">
        <v>192.69802197802201</v>
      </c>
      <c r="I16" s="167">
        <v>427.22702806122402</v>
      </c>
      <c r="J16" s="168">
        <v>383.04040372670801</v>
      </c>
      <c r="K16" s="143"/>
    </row>
    <row r="17" spans="1:10" x14ac:dyDescent="0.35">
      <c r="A17" s="134" t="s">
        <v>74</v>
      </c>
      <c r="B17" s="133"/>
      <c r="C17" s="133"/>
      <c r="D17" s="133"/>
      <c r="E17" s="133"/>
      <c r="F17" s="133"/>
      <c r="G17" s="133"/>
      <c r="H17" s="133"/>
      <c r="I17" s="133"/>
      <c r="J17" s="133"/>
    </row>
    <row r="18" spans="1:10" ht="16.5" customHeight="1" x14ac:dyDescent="0.35">
      <c r="A18" s="179" t="s">
        <v>68</v>
      </c>
      <c r="B18" s="179"/>
      <c r="C18" s="179"/>
      <c r="D18" s="179"/>
      <c r="E18" s="179"/>
      <c r="F18" s="179"/>
      <c r="G18" s="179"/>
      <c r="H18" s="179"/>
      <c r="I18" s="179"/>
      <c r="J18" s="179"/>
    </row>
    <row r="19" spans="1:10" ht="24" customHeight="1" x14ac:dyDescent="0.35">
      <c r="A19" s="179" t="s">
        <v>69</v>
      </c>
      <c r="B19" s="179"/>
      <c r="C19" s="179"/>
      <c r="D19" s="179"/>
      <c r="E19" s="179"/>
      <c r="F19" s="179"/>
      <c r="G19" s="179"/>
      <c r="H19" s="179"/>
      <c r="I19" s="179"/>
      <c r="J19" s="179"/>
    </row>
    <row r="20" spans="1:10" ht="31.5" customHeight="1" x14ac:dyDescent="0.35"/>
  </sheetData>
  <mergeCells count="11">
    <mergeCell ref="A19:J19"/>
    <mergeCell ref="A18:J18"/>
    <mergeCell ref="A8:J8"/>
    <mergeCell ref="A11:J11"/>
    <mergeCell ref="A14:J14"/>
    <mergeCell ref="A7:J7"/>
    <mergeCell ref="A1:J1"/>
    <mergeCell ref="B2:D2"/>
    <mergeCell ref="E2:G2"/>
    <mergeCell ref="H2:J2"/>
    <mergeCell ref="A4: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A347D-9429-44DB-91C4-75CC1CBCF0FF}">
  <dimension ref="A1:J9"/>
  <sheetViews>
    <sheetView showGridLines="0" workbookViewId="0">
      <selection sqref="A1:J1"/>
    </sheetView>
  </sheetViews>
  <sheetFormatPr baseColWidth="10" defaultRowHeight="14.5" x14ac:dyDescent="0.35"/>
  <cols>
    <col min="1" max="1" width="26.1796875" customWidth="1"/>
    <col min="2" max="2" width="9.54296875" customWidth="1"/>
    <col min="3" max="4" width="8.7265625" customWidth="1"/>
    <col min="5" max="5" width="9.54296875" customWidth="1"/>
    <col min="6" max="7" width="8.7265625" customWidth="1"/>
    <col min="8" max="8" width="9.54296875" customWidth="1"/>
    <col min="9" max="10" width="8.7265625" customWidth="1"/>
  </cols>
  <sheetData>
    <row r="1" spans="1:10" ht="36.75" customHeight="1" x14ac:dyDescent="0.35">
      <c r="A1" s="219" t="s">
        <v>87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36.75" customHeight="1" x14ac:dyDescent="0.35">
      <c r="A2" s="211"/>
      <c r="B2" s="213" t="s">
        <v>5</v>
      </c>
      <c r="C2" s="214"/>
      <c r="D2" s="215"/>
      <c r="E2" s="213" t="s">
        <v>6</v>
      </c>
      <c r="F2" s="214"/>
      <c r="G2" s="215"/>
      <c r="H2" s="213" t="s">
        <v>7</v>
      </c>
      <c r="I2" s="214"/>
      <c r="J2" s="215"/>
    </row>
    <row r="3" spans="1:10" ht="36.75" customHeight="1" x14ac:dyDescent="0.35">
      <c r="A3" s="211"/>
      <c r="B3" s="216"/>
      <c r="C3" s="217"/>
      <c r="D3" s="218"/>
      <c r="E3" s="216"/>
      <c r="F3" s="217"/>
      <c r="G3" s="218"/>
      <c r="H3" s="216"/>
      <c r="I3" s="217"/>
      <c r="J3" s="218"/>
    </row>
    <row r="4" spans="1:10" ht="34.5" x14ac:dyDescent="0.35">
      <c r="A4" s="212"/>
      <c r="B4" s="49" t="s">
        <v>21</v>
      </c>
      <c r="C4" s="49" t="s">
        <v>22</v>
      </c>
      <c r="D4" s="50" t="s">
        <v>15</v>
      </c>
      <c r="E4" s="49" t="s">
        <v>21</v>
      </c>
      <c r="F4" s="49" t="s">
        <v>22</v>
      </c>
      <c r="G4" s="50" t="s">
        <v>15</v>
      </c>
      <c r="H4" s="49" t="s">
        <v>21</v>
      </c>
      <c r="I4" s="49" t="s">
        <v>22</v>
      </c>
      <c r="J4" s="50" t="s">
        <v>15</v>
      </c>
    </row>
    <row r="5" spans="1:10" ht="28.5" customHeight="1" x14ac:dyDescent="0.35">
      <c r="A5" s="51" t="s">
        <v>23</v>
      </c>
      <c r="B5" s="171">
        <v>913.71002083068504</v>
      </c>
      <c r="C5" s="171">
        <v>847.83337378640795</v>
      </c>
      <c r="D5" s="171">
        <v>913.60903641084701</v>
      </c>
      <c r="E5" s="171">
        <v>843.15166975749298</v>
      </c>
      <c r="F5" s="171">
        <v>809.75181344307396</v>
      </c>
      <c r="G5" s="171">
        <v>841.37896202457205</v>
      </c>
      <c r="H5" s="171">
        <v>875.05449809516597</v>
      </c>
      <c r="I5" s="171">
        <v>810.59366582604696</v>
      </c>
      <c r="J5" s="171">
        <v>873.09196541347205</v>
      </c>
    </row>
    <row r="6" spans="1:10" ht="36" customHeight="1" x14ac:dyDescent="0.35">
      <c r="A6" s="51" t="s">
        <v>53</v>
      </c>
      <c r="B6" s="171">
        <f>[1]MV!B6</f>
        <v>524.80710837177799</v>
      </c>
      <c r="C6" s="171">
        <f>[1]MV!C6</f>
        <v>583.19441747572796</v>
      </c>
      <c r="D6" s="171">
        <f>[1]MV!D6</f>
        <v>524.89661214588205</v>
      </c>
      <c r="E6" s="171">
        <f>[1]MV!E6</f>
        <v>401.38920299549397</v>
      </c>
      <c r="F6" s="171">
        <f>[1]MV!F6</f>
        <v>467.16299533607702</v>
      </c>
      <c r="G6" s="171">
        <f>[1]MV!G6</f>
        <v>404.88016742384502</v>
      </c>
      <c r="H6" s="171">
        <f>[1]MV!H6</f>
        <v>457.19238134552103</v>
      </c>
      <c r="I6" s="171">
        <f>[1]MV!I6</f>
        <v>469.72805118849601</v>
      </c>
      <c r="J6" s="171">
        <f>[1]MV!J6</f>
        <v>457.57403421732698</v>
      </c>
    </row>
    <row r="7" spans="1:10" ht="31.5" customHeight="1" x14ac:dyDescent="0.35">
      <c r="A7" s="109" t="s">
        <v>52</v>
      </c>
      <c r="B7" s="172">
        <f>B6/B5</f>
        <v>0.57436943494902015</v>
      </c>
      <c r="C7" s="172">
        <f>C6/C5</f>
        <v>0.6878644265572994</v>
      </c>
      <c r="D7" s="172">
        <f t="shared" ref="D7:I7" si="0">D6/D5</f>
        <v>0.57453088928275198</v>
      </c>
      <c r="E7" s="172">
        <f t="shared" si="0"/>
        <v>0.47605812500014549</v>
      </c>
      <c r="F7" s="172">
        <f>F6/F5</f>
        <v>0.57692120916616985</v>
      </c>
      <c r="G7" s="172">
        <f t="shared" si="0"/>
        <v>0.48121023426780274</v>
      </c>
      <c r="H7" s="172">
        <f t="shared" si="0"/>
        <v>0.52247303721167704</v>
      </c>
      <c r="I7" s="172">
        <f t="shared" si="0"/>
        <v>0.57948645664509724</v>
      </c>
      <c r="J7" s="172">
        <f>J6/J5</f>
        <v>0.52408457796382613</v>
      </c>
    </row>
    <row r="8" spans="1:10" x14ac:dyDescent="0.35">
      <c r="A8" s="136" t="s">
        <v>9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x14ac:dyDescent="0.35">
      <c r="A9" s="135" t="s">
        <v>66</v>
      </c>
      <c r="B9" s="53"/>
      <c r="C9" s="53"/>
      <c r="D9" s="54"/>
      <c r="E9" s="53"/>
      <c r="F9" s="53"/>
      <c r="G9" s="54"/>
      <c r="H9" s="53"/>
      <c r="I9" s="53"/>
      <c r="J9" s="54"/>
    </row>
  </sheetData>
  <mergeCells count="5">
    <mergeCell ref="A2:A4"/>
    <mergeCell ref="B2:D3"/>
    <mergeCell ref="E2:G3"/>
    <mergeCell ref="H2:J3"/>
    <mergeCell ref="A1:J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B51C9-371C-4E09-9495-A889E19AA129}">
  <dimension ref="A1:L12"/>
  <sheetViews>
    <sheetView showGridLines="0" workbookViewId="0">
      <selection activeCell="G9" sqref="G9"/>
    </sheetView>
  </sheetViews>
  <sheetFormatPr baseColWidth="10" defaultRowHeight="14.5" x14ac:dyDescent="0.35"/>
  <cols>
    <col min="1" max="1" width="41.1796875" customWidth="1"/>
    <col min="2" max="7" width="13.7265625" customWidth="1"/>
    <col min="10" max="11" width="11.54296875" bestFit="1" customWidth="1"/>
    <col min="12" max="12" width="12" bestFit="1" customWidth="1"/>
  </cols>
  <sheetData>
    <row r="1" spans="1:12" ht="27.75" customHeight="1" x14ac:dyDescent="0.35">
      <c r="A1" s="223" t="s">
        <v>88</v>
      </c>
      <c r="B1" s="223"/>
      <c r="C1" s="223"/>
      <c r="D1" s="223"/>
      <c r="E1" s="223"/>
      <c r="F1" s="223"/>
      <c r="G1" s="223"/>
    </row>
    <row r="2" spans="1:12" ht="18.75" customHeight="1" x14ac:dyDescent="0.35">
      <c r="A2" s="55"/>
      <c r="B2" s="224" t="s">
        <v>5</v>
      </c>
      <c r="C2" s="225"/>
      <c r="D2" s="226" t="s">
        <v>6</v>
      </c>
      <c r="E2" s="227"/>
      <c r="F2" s="228" t="s">
        <v>7</v>
      </c>
      <c r="G2" s="225"/>
    </row>
    <row r="3" spans="1:12" ht="57.75" customHeight="1" x14ac:dyDescent="0.35">
      <c r="A3" s="56"/>
      <c r="B3" s="57" t="s">
        <v>24</v>
      </c>
      <c r="C3" s="58" t="s">
        <v>25</v>
      </c>
      <c r="D3" s="59" t="s">
        <v>24</v>
      </c>
      <c r="E3" s="58" t="s">
        <v>25</v>
      </c>
      <c r="F3" s="57" t="s">
        <v>24</v>
      </c>
      <c r="G3" s="58" t="s">
        <v>25</v>
      </c>
    </row>
    <row r="4" spans="1:12" ht="42.75" customHeight="1" x14ac:dyDescent="0.35">
      <c r="A4" s="60" t="s">
        <v>54</v>
      </c>
      <c r="B4" s="61"/>
      <c r="C4" s="62"/>
      <c r="D4" s="63"/>
      <c r="E4" s="62"/>
      <c r="F4" s="61"/>
      <c r="G4" s="62"/>
    </row>
    <row r="5" spans="1:12" x14ac:dyDescent="0.35">
      <c r="A5" s="64" t="s">
        <v>26</v>
      </c>
      <c r="B5" s="65">
        <v>40246</v>
      </c>
      <c r="C5" s="66">
        <f>B5/$J$8</f>
        <v>5.9856229637563884E-3</v>
      </c>
      <c r="D5" s="67">
        <v>28328</v>
      </c>
      <c r="E5" s="68">
        <f>D5/$K$8</f>
        <v>3.3217008919038935E-3</v>
      </c>
      <c r="F5" s="65">
        <f>B5+D5</f>
        <v>68574</v>
      </c>
      <c r="G5" s="66">
        <f>F5/$L$8</f>
        <v>4.4960840716711491E-3</v>
      </c>
    </row>
    <row r="6" spans="1:12" x14ac:dyDescent="0.35">
      <c r="A6" s="64" t="s">
        <v>27</v>
      </c>
      <c r="B6" s="69">
        <v>3579</v>
      </c>
      <c r="C6" s="70">
        <f>B6/$J$8</f>
        <v>5.3229003099150509E-4</v>
      </c>
      <c r="D6" s="71">
        <v>38</v>
      </c>
      <c r="E6" s="72">
        <f>D6/$K$8</f>
        <v>4.4558258222376432E-6</v>
      </c>
      <c r="F6" s="69">
        <f>B6+D6</f>
        <v>3617</v>
      </c>
      <c r="G6" s="70">
        <f>F6/$L$8</f>
        <v>2.3715017480728187E-4</v>
      </c>
      <c r="J6" s="220" t="s">
        <v>28</v>
      </c>
      <c r="K6" s="220"/>
      <c r="L6" s="220"/>
    </row>
    <row r="7" spans="1:12" x14ac:dyDescent="0.35">
      <c r="A7" s="73" t="s">
        <v>29</v>
      </c>
      <c r="B7" s="74">
        <v>6734</v>
      </c>
      <c r="C7" s="75">
        <f>B7/$J$8</f>
        <v>1.0015202762494538E-3</v>
      </c>
      <c r="D7" s="76">
        <v>42</v>
      </c>
      <c r="E7" s="75">
        <f>D7/$K$8</f>
        <v>4.9248601193152893E-6</v>
      </c>
      <c r="F7" s="74">
        <f>B7+D7</f>
        <v>6776</v>
      </c>
      <c r="G7" s="75">
        <f>F7/$L$8</f>
        <v>4.4427138083885599E-4</v>
      </c>
      <c r="J7" s="77" t="s">
        <v>5</v>
      </c>
      <c r="K7" s="77" t="s">
        <v>6</v>
      </c>
      <c r="L7" s="77" t="s">
        <v>7</v>
      </c>
    </row>
    <row r="8" spans="1:12" x14ac:dyDescent="0.35">
      <c r="A8" s="78" t="s">
        <v>30</v>
      </c>
      <c r="B8" s="79">
        <f>SUM(B5:B7)</f>
        <v>50559</v>
      </c>
      <c r="C8" s="80">
        <f>B8/$J$8</f>
        <v>7.5194332709973468E-3</v>
      </c>
      <c r="D8" s="81">
        <f>SUM(D5:D7)</f>
        <v>28408</v>
      </c>
      <c r="E8" s="82">
        <f>D8/$K$8</f>
        <v>3.3310815778454465E-3</v>
      </c>
      <c r="F8" s="79">
        <f>B8+D8</f>
        <v>78967</v>
      </c>
      <c r="G8" s="80">
        <f>F8/$L$8</f>
        <v>5.1775056273172873E-3</v>
      </c>
      <c r="J8" s="83">
        <v>6723778</v>
      </c>
      <c r="K8" s="83">
        <v>8528161</v>
      </c>
      <c r="L8" s="83">
        <f>SUM(J8:K8)</f>
        <v>15251939</v>
      </c>
    </row>
    <row r="9" spans="1:12" ht="4.5" customHeight="1" x14ac:dyDescent="0.35">
      <c r="A9" s="84"/>
      <c r="B9" s="79"/>
      <c r="C9" s="85"/>
      <c r="D9" s="79"/>
      <c r="E9" s="86"/>
      <c r="F9" s="79"/>
      <c r="G9" s="85"/>
      <c r="H9" s="29"/>
    </row>
    <row r="10" spans="1:12" ht="29" x14ac:dyDescent="0.35">
      <c r="A10" s="87" t="s">
        <v>55</v>
      </c>
      <c r="B10" s="221">
        <f>B8+B7</f>
        <v>57293</v>
      </c>
      <c r="C10" s="222"/>
      <c r="D10" s="221">
        <f>D8+D7</f>
        <v>28450</v>
      </c>
      <c r="E10" s="222"/>
      <c r="F10" s="221">
        <f>B10+D10</f>
        <v>85743</v>
      </c>
      <c r="G10" s="222"/>
    </row>
    <row r="11" spans="1:12" x14ac:dyDescent="0.35">
      <c r="A11" s="137" t="s">
        <v>74</v>
      </c>
    </row>
    <row r="12" spans="1:12" x14ac:dyDescent="0.35">
      <c r="A12" s="137" t="s">
        <v>72</v>
      </c>
    </row>
  </sheetData>
  <mergeCells count="8">
    <mergeCell ref="J6:L6"/>
    <mergeCell ref="B10:C10"/>
    <mergeCell ref="D10:E10"/>
    <mergeCell ref="F10:G10"/>
    <mergeCell ref="A1:G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A7A8-D7F0-4FD8-B405-160430268F77}">
  <dimension ref="A1:L28"/>
  <sheetViews>
    <sheetView showGridLines="0" workbookViewId="0">
      <selection activeCell="D25" sqref="D25"/>
    </sheetView>
  </sheetViews>
  <sheetFormatPr baseColWidth="10" defaultColWidth="11.453125" defaultRowHeight="14.5" x14ac:dyDescent="0.35"/>
  <cols>
    <col min="1" max="1" width="14.54296875" style="29" customWidth="1"/>
    <col min="2" max="2" width="21.7265625" style="29" customWidth="1"/>
    <col min="3" max="3" width="17" style="29" customWidth="1"/>
    <col min="4" max="9" width="11.453125" style="29"/>
    <col min="10" max="10" width="11.453125" style="29" customWidth="1"/>
    <col min="11" max="16384" width="11.453125" style="29"/>
  </cols>
  <sheetData>
    <row r="1" spans="1:12" ht="48" customHeight="1" x14ac:dyDescent="0.35">
      <c r="A1" s="229" t="s">
        <v>73</v>
      </c>
      <c r="B1" s="229"/>
      <c r="C1" s="229"/>
      <c r="D1" s="138"/>
      <c r="E1" s="138"/>
      <c r="F1" s="138"/>
      <c r="G1" s="138"/>
      <c r="H1" s="138"/>
      <c r="I1" s="138"/>
      <c r="J1" s="138"/>
    </row>
    <row r="2" spans="1:12" ht="57" customHeight="1" x14ac:dyDescent="0.35">
      <c r="A2" s="117" t="s">
        <v>31</v>
      </c>
      <c r="B2" s="118" t="s">
        <v>60</v>
      </c>
      <c r="C2" s="119" t="s">
        <v>32</v>
      </c>
    </row>
    <row r="3" spans="1:12" ht="15" customHeight="1" x14ac:dyDescent="0.35">
      <c r="A3" s="88">
        <v>2000</v>
      </c>
      <c r="B3" s="89">
        <v>273298</v>
      </c>
      <c r="C3" s="90" t="s">
        <v>33</v>
      </c>
      <c r="F3" s="231" t="s">
        <v>70</v>
      </c>
      <c r="G3" s="231"/>
      <c r="H3" s="231"/>
      <c r="I3" s="231"/>
      <c r="J3" s="231"/>
      <c r="K3" s="231"/>
      <c r="L3" s="140"/>
    </row>
    <row r="4" spans="1:12" x14ac:dyDescent="0.35">
      <c r="A4" s="91">
        <v>2001</v>
      </c>
      <c r="B4" s="89">
        <v>298548</v>
      </c>
      <c r="C4" s="92">
        <v>9.2389991876998728E-2</v>
      </c>
      <c r="F4" s="231"/>
      <c r="G4" s="231"/>
      <c r="H4" s="231"/>
      <c r="I4" s="231"/>
      <c r="J4" s="231"/>
      <c r="K4" s="231"/>
      <c r="L4" s="140"/>
    </row>
    <row r="5" spans="1:12" x14ac:dyDescent="0.35">
      <c r="A5" s="91">
        <v>2002</v>
      </c>
      <c r="B5" s="89">
        <v>316901</v>
      </c>
      <c r="C5" s="92">
        <v>6.14742018033951E-2</v>
      </c>
      <c r="F5" s="231"/>
      <c r="G5" s="231"/>
      <c r="H5" s="231"/>
      <c r="I5" s="231"/>
      <c r="J5" s="231"/>
      <c r="K5" s="231"/>
    </row>
    <row r="6" spans="1:12" x14ac:dyDescent="0.35">
      <c r="A6" s="91">
        <v>2003</v>
      </c>
      <c r="B6" s="89">
        <v>335379</v>
      </c>
      <c r="C6" s="92">
        <v>5.8308430708644027E-2</v>
      </c>
    </row>
    <row r="7" spans="1:12" x14ac:dyDescent="0.35">
      <c r="A7" s="91">
        <v>2004</v>
      </c>
      <c r="B7" s="89">
        <v>351812</v>
      </c>
      <c r="C7" s="92">
        <v>4.8998297448558201E-2</v>
      </c>
    </row>
    <row r="8" spans="1:12" x14ac:dyDescent="0.35">
      <c r="A8" s="91">
        <v>2005</v>
      </c>
      <c r="B8" s="89">
        <v>370635</v>
      </c>
      <c r="C8" s="92">
        <v>5.3503007287983358E-2</v>
      </c>
    </row>
    <row r="9" spans="1:12" x14ac:dyDescent="0.35">
      <c r="A9" s="91">
        <v>2006</v>
      </c>
      <c r="B9" s="89">
        <v>373167</v>
      </c>
      <c r="C9" s="92">
        <v>6.8315188797604112E-3</v>
      </c>
    </row>
    <row r="10" spans="1:12" x14ac:dyDescent="0.35">
      <c r="A10" s="91">
        <v>2007</v>
      </c>
      <c r="B10" s="89">
        <v>356431</v>
      </c>
      <c r="C10" s="92">
        <v>-4.4848553060694005E-2</v>
      </c>
    </row>
    <row r="11" spans="1:12" x14ac:dyDescent="0.35">
      <c r="A11" s="91">
        <v>2008</v>
      </c>
      <c r="B11" s="89">
        <v>336616</v>
      </c>
      <c r="C11" s="92">
        <v>-5.559280758407658E-2</v>
      </c>
    </row>
    <row r="12" spans="1:12" x14ac:dyDescent="0.35">
      <c r="A12" s="91">
        <v>2009</v>
      </c>
      <c r="B12" s="89">
        <v>320999</v>
      </c>
      <c r="C12" s="92">
        <v>-4.6394110796872404E-2</v>
      </c>
    </row>
    <row r="13" spans="1:12" x14ac:dyDescent="0.35">
      <c r="A13" s="91">
        <v>2010</v>
      </c>
      <c r="B13" s="89">
        <v>303601</v>
      </c>
      <c r="C13" s="92">
        <v>-5.4199545792977546E-2</v>
      </c>
    </row>
    <row r="14" spans="1:12" x14ac:dyDescent="0.35">
      <c r="A14" s="91">
        <v>2011</v>
      </c>
      <c r="B14" s="89">
        <v>282601</v>
      </c>
      <c r="C14" s="92">
        <v>-6.9169732642514359E-2</v>
      </c>
    </row>
    <row r="15" spans="1:12" ht="14.5" customHeight="1" x14ac:dyDescent="0.35">
      <c r="A15" s="91">
        <v>2012</v>
      </c>
      <c r="B15" s="89">
        <v>264381</v>
      </c>
      <c r="C15" s="92">
        <v>-6.4472524867215608E-2</v>
      </c>
    </row>
    <row r="16" spans="1:12" x14ac:dyDescent="0.35">
      <c r="A16" s="91">
        <v>2013</v>
      </c>
      <c r="B16" s="89">
        <v>246242</v>
      </c>
      <c r="C16" s="92">
        <v>-6.8609317613595525E-2</v>
      </c>
    </row>
    <row r="17" spans="1:11" x14ac:dyDescent="0.35">
      <c r="A17" s="91">
        <v>2014</v>
      </c>
      <c r="B17" s="89">
        <v>224217</v>
      </c>
      <c r="C17" s="92">
        <v>-8.9444530177630141E-2</v>
      </c>
    </row>
    <row r="18" spans="1:11" x14ac:dyDescent="0.35">
      <c r="A18" s="91">
        <v>2015</v>
      </c>
      <c r="B18" s="89">
        <v>208900</v>
      </c>
      <c r="C18" s="92">
        <v>-6.8313285790105122E-2</v>
      </c>
    </row>
    <row r="19" spans="1:11" x14ac:dyDescent="0.35">
      <c r="A19" s="91">
        <v>2016</v>
      </c>
      <c r="B19" s="89">
        <v>192864</v>
      </c>
      <c r="C19" s="92">
        <v>-7.6764001914791768E-2</v>
      </c>
    </row>
    <row r="20" spans="1:11" x14ac:dyDescent="0.35">
      <c r="A20" s="91">
        <v>2017</v>
      </c>
      <c r="B20" s="89">
        <v>164976</v>
      </c>
      <c r="C20" s="92">
        <v>-0.14459930313588851</v>
      </c>
    </row>
    <row r="21" spans="1:11" x14ac:dyDescent="0.35">
      <c r="A21" s="91">
        <v>2018</v>
      </c>
      <c r="B21" s="89">
        <v>160381</v>
      </c>
      <c r="C21" s="92">
        <v>-2.7852536126466879E-2</v>
      </c>
      <c r="F21" s="144" t="s">
        <v>76</v>
      </c>
      <c r="G21" s="145"/>
      <c r="H21" s="145"/>
      <c r="I21" s="145"/>
      <c r="J21" s="145"/>
      <c r="K21" s="146"/>
    </row>
    <row r="22" spans="1:11" ht="14.5" customHeight="1" x14ac:dyDescent="0.35">
      <c r="A22" s="91">
        <v>2019</v>
      </c>
      <c r="B22" s="89">
        <v>149965</v>
      </c>
      <c r="C22" s="92">
        <f>SUM(B22-B21)/B21</f>
        <v>-6.4945348887960538E-2</v>
      </c>
      <c r="F22" s="232" t="s">
        <v>77</v>
      </c>
      <c r="G22" s="232"/>
      <c r="H22" s="232"/>
      <c r="I22" s="232"/>
      <c r="J22" s="232"/>
      <c r="K22" s="232"/>
    </row>
    <row r="23" spans="1:11" x14ac:dyDescent="0.35">
      <c r="A23" s="91">
        <v>2020</v>
      </c>
      <c r="B23" s="89">
        <v>127709</v>
      </c>
      <c r="C23" s="92">
        <f>SUM(B23-B22)/B22</f>
        <v>-0.14840796185776681</v>
      </c>
      <c r="F23" s="232"/>
      <c r="G23" s="232"/>
      <c r="H23" s="232"/>
      <c r="I23" s="232"/>
      <c r="J23" s="232"/>
      <c r="K23" s="232"/>
    </row>
    <row r="24" spans="1:11" x14ac:dyDescent="0.35">
      <c r="A24" s="91">
        <v>2021</v>
      </c>
      <c r="B24" s="121">
        <v>110882</v>
      </c>
      <c r="C24" s="92">
        <f>SUM(B24-B23)/B23</f>
        <v>-0.13176048673155377</v>
      </c>
      <c r="F24" s="232"/>
      <c r="G24" s="232"/>
      <c r="H24" s="232"/>
      <c r="I24" s="232"/>
      <c r="J24" s="232"/>
      <c r="K24" s="232"/>
    </row>
    <row r="25" spans="1:11" x14ac:dyDescent="0.35">
      <c r="A25" s="91">
        <v>2022</v>
      </c>
      <c r="B25" s="89">
        <v>97007</v>
      </c>
      <c r="C25" s="92">
        <f>SUM(B25-B24)/B24</f>
        <v>-0.12513302429609854</v>
      </c>
      <c r="F25" s="232"/>
      <c r="G25" s="232"/>
      <c r="H25" s="232"/>
      <c r="I25" s="232"/>
      <c r="J25" s="232"/>
      <c r="K25" s="232"/>
    </row>
    <row r="26" spans="1:11" x14ac:dyDescent="0.35">
      <c r="A26" s="93">
        <v>2023</v>
      </c>
      <c r="B26" s="94">
        <v>85743</v>
      </c>
      <c r="C26" s="95">
        <f>SUM(B26-B25)/B25</f>
        <v>-0.11611533188326616</v>
      </c>
      <c r="F26" s="148"/>
      <c r="G26" s="148"/>
      <c r="H26" s="148"/>
      <c r="I26" s="148"/>
      <c r="J26" s="148"/>
      <c r="K26" s="148"/>
    </row>
    <row r="27" spans="1:11" ht="18.75" customHeight="1" x14ac:dyDescent="0.35">
      <c r="A27" s="144" t="s">
        <v>76</v>
      </c>
      <c r="B27" s="139"/>
      <c r="C27" s="139"/>
    </row>
    <row r="28" spans="1:11" ht="56.25" customHeight="1" x14ac:dyDescent="0.35">
      <c r="A28" s="230" t="s">
        <v>77</v>
      </c>
      <c r="B28" s="230"/>
      <c r="C28" s="230"/>
    </row>
  </sheetData>
  <mergeCells count="4">
    <mergeCell ref="A1:C1"/>
    <mergeCell ref="A28:C28"/>
    <mergeCell ref="F3:K5"/>
    <mergeCell ref="F22:K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AC0F-8E3F-4CB5-98B8-D82D44F767E1}">
  <dimension ref="A1:G25"/>
  <sheetViews>
    <sheetView showGridLines="0" workbookViewId="0">
      <selection activeCell="F23" sqref="F23"/>
    </sheetView>
  </sheetViews>
  <sheetFormatPr baseColWidth="10" defaultColWidth="11.453125" defaultRowHeight="14.5" x14ac:dyDescent="0.35"/>
  <cols>
    <col min="1" max="1" width="43.7265625" style="29" customWidth="1"/>
    <col min="2" max="2" width="11.453125" style="29"/>
    <col min="3" max="3" width="14.26953125" style="29" bestFit="1" customWidth="1"/>
    <col min="4" max="4" width="11.453125" style="29"/>
    <col min="5" max="5" width="14.26953125" style="29" bestFit="1" customWidth="1"/>
    <col min="6" max="6" width="11.453125" style="29"/>
    <col min="7" max="7" width="14.26953125" style="29" bestFit="1" customWidth="1"/>
    <col min="8" max="16384" width="11.453125" style="29"/>
  </cols>
  <sheetData>
    <row r="1" spans="1:7" x14ac:dyDescent="0.35">
      <c r="A1" s="235" t="s">
        <v>80</v>
      </c>
      <c r="B1" s="235"/>
      <c r="C1" s="235"/>
      <c r="D1" s="235"/>
      <c r="E1" s="235"/>
      <c r="F1" s="235"/>
      <c r="G1" s="235"/>
    </row>
    <row r="3" spans="1:7" x14ac:dyDescent="0.35">
      <c r="A3" s="233" t="s">
        <v>34</v>
      </c>
      <c r="B3" s="234" t="s">
        <v>5</v>
      </c>
      <c r="C3" s="234"/>
      <c r="D3" s="234" t="s">
        <v>6</v>
      </c>
      <c r="E3" s="234"/>
      <c r="F3" s="234" t="s">
        <v>7</v>
      </c>
      <c r="G3" s="234"/>
    </row>
    <row r="4" spans="1:7" x14ac:dyDescent="0.35">
      <c r="A4" s="233"/>
      <c r="B4" s="96" t="s">
        <v>24</v>
      </c>
      <c r="C4" s="97" t="s">
        <v>35</v>
      </c>
      <c r="D4" s="96" t="s">
        <v>24</v>
      </c>
      <c r="E4" s="97" t="s">
        <v>35</v>
      </c>
      <c r="F4" s="96" t="s">
        <v>24</v>
      </c>
      <c r="G4" s="97" t="s">
        <v>35</v>
      </c>
    </row>
    <row r="5" spans="1:7" x14ac:dyDescent="0.35">
      <c r="A5" s="98" t="s">
        <v>61</v>
      </c>
      <c r="B5" s="99">
        <v>8930</v>
      </c>
      <c r="C5" s="131">
        <f>B5/B$19</f>
        <v>0.15586546349466776</v>
      </c>
      <c r="D5" s="99">
        <v>12151</v>
      </c>
      <c r="E5" s="131">
        <f>D5/D$19</f>
        <v>0.42710017574692444</v>
      </c>
      <c r="F5" s="99">
        <f>B5+D5</f>
        <v>21081</v>
      </c>
      <c r="G5" s="131">
        <f>F5/F$19</f>
        <v>0.24586263601693434</v>
      </c>
    </row>
    <row r="6" spans="1:7" x14ac:dyDescent="0.35">
      <c r="A6" s="98" t="s">
        <v>36</v>
      </c>
      <c r="B6" s="99">
        <v>1034</v>
      </c>
      <c r="C6" s="123">
        <f t="shared" ref="C6:E19" si="0">B6/B$19</f>
        <v>1.8047579983593111E-2</v>
      </c>
      <c r="D6" s="99">
        <f>D7+D11</f>
        <v>589</v>
      </c>
      <c r="E6" s="123">
        <f t="shared" si="0"/>
        <v>2.0702987697715291E-2</v>
      </c>
      <c r="F6" s="99">
        <f t="shared" ref="F6:F19" si="1">B6+D6</f>
        <v>1623</v>
      </c>
      <c r="G6" s="123">
        <f t="shared" ref="G6" si="2">F6/F$19</f>
        <v>1.8928658899268744E-2</v>
      </c>
    </row>
    <row r="7" spans="1:7" x14ac:dyDescent="0.35">
      <c r="A7" s="100" t="s">
        <v>56</v>
      </c>
      <c r="B7" s="173">
        <v>1004</v>
      </c>
      <c r="C7" s="124">
        <f t="shared" si="0"/>
        <v>1.7523955806119422E-2</v>
      </c>
      <c r="D7" s="173">
        <v>531</v>
      </c>
      <c r="E7" s="124">
        <f>D7/D$19</f>
        <v>1.8664323374340951E-2</v>
      </c>
      <c r="F7" s="174">
        <f t="shared" si="1"/>
        <v>1535</v>
      </c>
      <c r="G7" s="124">
        <f>F7/F$19</f>
        <v>1.7902336050756331E-2</v>
      </c>
    </row>
    <row r="8" spans="1:7" x14ac:dyDescent="0.35">
      <c r="A8" s="100" t="s">
        <v>37</v>
      </c>
      <c r="B8" s="173">
        <v>85</v>
      </c>
      <c r="C8" s="124">
        <f t="shared" si="0"/>
        <v>1.483601836175449E-3</v>
      </c>
      <c r="D8" s="173">
        <v>77</v>
      </c>
      <c r="E8" s="124">
        <f t="shared" si="0"/>
        <v>2.7065026362038665E-3</v>
      </c>
      <c r="F8" s="174">
        <f t="shared" si="1"/>
        <v>162</v>
      </c>
      <c r="G8" s="124">
        <f t="shared" ref="G8:G19" si="3">F8/F$19</f>
        <v>1.8893670620342186E-3</v>
      </c>
    </row>
    <row r="9" spans="1:7" x14ac:dyDescent="0.35">
      <c r="A9" s="112" t="s">
        <v>38</v>
      </c>
      <c r="B9" s="175">
        <v>14</v>
      </c>
      <c r="C9" s="125">
        <f t="shared" si="0"/>
        <v>2.4435794948772104E-4</v>
      </c>
      <c r="D9" s="175">
        <v>58</v>
      </c>
      <c r="E9" s="125">
        <f t="shared" si="0"/>
        <v>2.0386643233743411E-3</v>
      </c>
      <c r="F9" s="176">
        <f t="shared" si="1"/>
        <v>72</v>
      </c>
      <c r="G9" s="125">
        <f t="shared" si="3"/>
        <v>8.397186942374305E-4</v>
      </c>
    </row>
    <row r="10" spans="1:7" x14ac:dyDescent="0.35">
      <c r="A10" s="100" t="s">
        <v>39</v>
      </c>
      <c r="B10" s="173">
        <v>882</v>
      </c>
      <c r="C10" s="124">
        <f t="shared" si="0"/>
        <v>1.5394550817726425E-2</v>
      </c>
      <c r="D10" s="173">
        <v>378</v>
      </c>
      <c r="E10" s="124">
        <f t="shared" si="0"/>
        <v>1.3286467486818981E-2</v>
      </c>
      <c r="F10" s="174">
        <f t="shared" si="1"/>
        <v>1260</v>
      </c>
      <c r="G10" s="124">
        <f t="shared" si="3"/>
        <v>1.4695077149155033E-2</v>
      </c>
    </row>
    <row r="11" spans="1:7" x14ac:dyDescent="0.35">
      <c r="A11" s="113" t="s">
        <v>40</v>
      </c>
      <c r="B11" s="101">
        <v>87</v>
      </c>
      <c r="C11" s="126">
        <f t="shared" si="0"/>
        <v>1.5185101146736948E-3</v>
      </c>
      <c r="D11" s="101">
        <v>58</v>
      </c>
      <c r="E11" s="126">
        <f t="shared" si="0"/>
        <v>2.0386643233743411E-3</v>
      </c>
      <c r="F11" s="102">
        <f t="shared" si="1"/>
        <v>145</v>
      </c>
      <c r="G11" s="126">
        <f t="shared" si="3"/>
        <v>1.6911001481170476E-3</v>
      </c>
    </row>
    <row r="12" spans="1:7" x14ac:dyDescent="0.35">
      <c r="A12" s="107" t="s">
        <v>41</v>
      </c>
      <c r="B12" s="103">
        <v>335</v>
      </c>
      <c r="C12" s="127">
        <f t="shared" si="0"/>
        <v>5.8471366484561813E-3</v>
      </c>
      <c r="D12" s="103">
        <v>74</v>
      </c>
      <c r="E12" s="127">
        <f t="shared" si="0"/>
        <v>2.6010544815465728E-3</v>
      </c>
      <c r="F12" s="103">
        <f t="shared" si="1"/>
        <v>409</v>
      </c>
      <c r="G12" s="127">
        <f t="shared" si="3"/>
        <v>4.7700686936542926E-3</v>
      </c>
    </row>
    <row r="13" spans="1:7" x14ac:dyDescent="0.35">
      <c r="A13" s="114" t="s">
        <v>42</v>
      </c>
      <c r="B13" s="104">
        <v>46963</v>
      </c>
      <c r="C13" s="128">
        <f t="shared" si="0"/>
        <v>0.81969874155656008</v>
      </c>
      <c r="D13" s="104">
        <v>15606</v>
      </c>
      <c r="E13" s="128">
        <f t="shared" si="0"/>
        <v>0.54854130052724082</v>
      </c>
      <c r="F13" s="104">
        <f t="shared" si="1"/>
        <v>62569</v>
      </c>
      <c r="G13" s="128">
        <f t="shared" si="3"/>
        <v>0.72972720805196922</v>
      </c>
    </row>
    <row r="14" spans="1:7" x14ac:dyDescent="0.35">
      <c r="A14" s="100" t="s">
        <v>43</v>
      </c>
      <c r="B14" s="173">
        <v>40384</v>
      </c>
      <c r="C14" s="124">
        <f t="shared" si="0"/>
        <v>0.70486795943658043</v>
      </c>
      <c r="D14" s="173">
        <v>13936</v>
      </c>
      <c r="E14" s="124">
        <f t="shared" si="0"/>
        <v>0.48984182776801405</v>
      </c>
      <c r="F14" s="174">
        <f t="shared" si="1"/>
        <v>54320</v>
      </c>
      <c r="G14" s="124">
        <f t="shared" si="3"/>
        <v>0.63352110376357251</v>
      </c>
    </row>
    <row r="15" spans="1:7" x14ac:dyDescent="0.35">
      <c r="A15" s="112" t="s">
        <v>44</v>
      </c>
      <c r="B15" s="175">
        <v>2430</v>
      </c>
      <c r="C15" s="125">
        <f t="shared" si="0"/>
        <v>4.2413558375368719E-2</v>
      </c>
      <c r="D15" s="175">
        <v>968</v>
      </c>
      <c r="E15" s="125">
        <f t="shared" si="0"/>
        <v>3.4024604569420032E-2</v>
      </c>
      <c r="F15" s="176">
        <f t="shared" si="1"/>
        <v>3398</v>
      </c>
      <c r="G15" s="125">
        <f t="shared" si="3"/>
        <v>3.9630057264149844E-2</v>
      </c>
    </row>
    <row r="16" spans="1:7" x14ac:dyDescent="0.35">
      <c r="A16" s="115" t="s">
        <v>45</v>
      </c>
      <c r="B16" s="105">
        <v>2574</v>
      </c>
      <c r="C16" s="129">
        <f t="shared" si="0"/>
        <v>4.492695442724242E-2</v>
      </c>
      <c r="D16" s="105">
        <v>419</v>
      </c>
      <c r="E16" s="129">
        <f t="shared" si="0"/>
        <v>1.4727592267135325E-2</v>
      </c>
      <c r="F16" s="106">
        <f t="shared" si="1"/>
        <v>2993</v>
      </c>
      <c r="G16" s="129">
        <f t="shared" si="3"/>
        <v>3.4906639609064295E-2</v>
      </c>
    </row>
    <row r="17" spans="1:7" x14ac:dyDescent="0.35">
      <c r="A17" s="107" t="s">
        <v>46</v>
      </c>
      <c r="B17" s="103">
        <v>29</v>
      </c>
      <c r="C17" s="127">
        <f t="shared" si="0"/>
        <v>5.0617003822456491E-4</v>
      </c>
      <c r="D17" s="103">
        <v>28</v>
      </c>
      <c r="E17" s="127">
        <f t="shared" si="0"/>
        <v>9.8418277680140608E-4</v>
      </c>
      <c r="F17" s="103">
        <f t="shared" si="1"/>
        <v>57</v>
      </c>
      <c r="G17" s="127">
        <f t="shared" si="3"/>
        <v>6.6477729960463241E-4</v>
      </c>
    </row>
    <row r="18" spans="1:7" x14ac:dyDescent="0.35">
      <c r="A18" s="107" t="s">
        <v>47</v>
      </c>
      <c r="B18" s="103">
        <v>2</v>
      </c>
      <c r="C18" s="127">
        <f t="shared" si="0"/>
        <v>3.4908278498245859E-5</v>
      </c>
      <c r="D18" s="103">
        <v>2</v>
      </c>
      <c r="E18" s="127">
        <f t="shared" si="0"/>
        <v>7.0298769771529E-5</v>
      </c>
      <c r="F18" s="103">
        <v>2</v>
      </c>
      <c r="G18" s="127">
        <f t="shared" si="3"/>
        <v>2.3325519284373068E-5</v>
      </c>
    </row>
    <row r="19" spans="1:7" x14ac:dyDescent="0.35">
      <c r="A19" s="116" t="s">
        <v>15</v>
      </c>
      <c r="B19" s="108">
        <f>B5+B6+B12+B13+B17+B18</f>
        <v>57293</v>
      </c>
      <c r="C19" s="130">
        <f t="shared" si="0"/>
        <v>1</v>
      </c>
      <c r="D19" s="108">
        <f t="shared" ref="D19" si="4">D5+D6+D12+D13+D17+D18</f>
        <v>28450</v>
      </c>
      <c r="E19" s="130">
        <f t="shared" si="0"/>
        <v>1</v>
      </c>
      <c r="F19" s="108">
        <f t="shared" si="1"/>
        <v>85743</v>
      </c>
      <c r="G19" s="130">
        <f t="shared" si="3"/>
        <v>1</v>
      </c>
    </row>
    <row r="20" spans="1:7" x14ac:dyDescent="0.35">
      <c r="A20" s="141" t="s">
        <v>74</v>
      </c>
    </row>
    <row r="21" spans="1:7" x14ac:dyDescent="0.35">
      <c r="A21" s="141" t="s">
        <v>72</v>
      </c>
    </row>
    <row r="22" spans="1:7" x14ac:dyDescent="0.35">
      <c r="B22" s="122"/>
    </row>
    <row r="25" spans="1:7" x14ac:dyDescent="0.35">
      <c r="B25" s="122"/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verticalDpi="0" r:id="rId1"/>
  <ignoredErrors>
    <ignoredError sqref="F5:F19 D6 C19" formula="1"/>
  </ignoredErrors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MV et ASI</vt:lpstr>
      <vt:lpstr>Evolution nb prest. MV et ASI</vt:lpstr>
      <vt:lpstr>Bénéficiaires par genre</vt:lpstr>
      <vt:lpstr>MV</vt:lpstr>
      <vt:lpstr>Part MV dans pension globale</vt:lpstr>
      <vt:lpstr>Effectifs L814</vt:lpstr>
      <vt:lpstr>Evolution L814 depuis 2000</vt:lpstr>
      <vt:lpstr>Résidence bénéficiaires L814-2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Z013107</dc:creator>
  <cp:lastModifiedBy>ARABI Samya</cp:lastModifiedBy>
  <dcterms:created xsi:type="dcterms:W3CDTF">2022-09-05T14:01:34Z</dcterms:created>
  <dcterms:modified xsi:type="dcterms:W3CDTF">2024-02-28T16:40:08Z</dcterms:modified>
</cp:coreProperties>
</file>