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N:\DSPR\PSN\Contenus Site Internet\1_Données statistiques_1_Retraités_2_Retraités au 31 décembre_4_Résidence des retraités\2023\"/>
    </mc:Choice>
  </mc:AlternateContent>
  <xr:revisionPtr revIDLastSave="0" documentId="13_ncr:1_{99CE70A1-1CC4-4302-9CB1-929AF1E7FB84}" xr6:coauthVersionLast="47" xr6:coauthVersionMax="47" xr10:uidLastSave="{00000000-0000-0000-0000-000000000000}"/>
  <bookViews>
    <workbookView xWindow="28680" yWindow="-120" windowWidth="29040" windowHeight="15840" xr2:uid="{B860CCC8-2EA6-4440-BC4B-883ED4229432}"/>
  </bookViews>
  <sheets>
    <sheet name="Lieu résidence" sheetId="6" r:id="rId1"/>
    <sheet name="Carsat résidence et liquidation" sheetId="7" r:id="rId2"/>
    <sheet name="Département de résidence DP-DD" sheetId="11" r:id="rId3"/>
    <sheet name="Résidence 10 principaux pays" sheetId="8" r:id="rId4"/>
    <sheet name="Montant global" sheetId="9" r:id="rId5"/>
    <sheet name="Evolutions résidents étranger" sheetId="10" r:id="rId6"/>
  </sheets>
  <externalReferences>
    <externalReference r:id="rId7"/>
  </externalReferences>
  <definedNames>
    <definedName name="_Hlk93997743" localSheetId="0">'Lieu résidence'!#REF!</definedName>
    <definedName name="DépartementRésidence" localSheetId="1">#REF!</definedName>
    <definedName name="DépartementRésidence" localSheetId="2">#REF!</definedName>
    <definedName name="DépartementRésidence" localSheetId="5">#REF!</definedName>
    <definedName name="DépartementRésidence" localSheetId="0">#REF!</definedName>
    <definedName name="DépartementRésidence" localSheetId="4">#REF!</definedName>
    <definedName name="DépartementRésidence" localSheetId="3">#REF!</definedName>
    <definedName name="DépartementRésidence">#REF!</definedName>
    <definedName name="RégionRésidence" localSheetId="1">#REF!</definedName>
    <definedName name="RégionRésidence" localSheetId="2">#REF!</definedName>
    <definedName name="RégionRésidence" localSheetId="5">#REF!</definedName>
    <definedName name="RégionRésidence" localSheetId="0">#REF!</definedName>
    <definedName name="RégionRésidence" localSheetId="4">#REF!</definedName>
    <definedName name="RégionRésidence" localSheetId="3">#REF!</definedName>
    <definedName name="RégionRésidence">#REF!</definedName>
    <definedName name="saisie" localSheetId="1">#REF!,#REF!,#REF!,#REF!,#REF!,#REF!,#REF!,#REF!,#REF!,#REF!,#REF!,#REF!,#REF!,#REF!,#REF!,#REF!</definedName>
    <definedName name="saisie" localSheetId="2">#REF!,#REF!,#REF!,#REF!,#REF!,#REF!,#REF!,#REF!,#REF!,#REF!,#REF!,#REF!,#REF!,#REF!,#REF!,#REF!</definedName>
    <definedName name="saisie" localSheetId="5">#REF!,#REF!,#REF!,#REF!,#REF!,#REF!,#REF!,#REF!,#REF!,#REF!,#REF!,#REF!,#REF!,#REF!,#REF!,#REF!</definedName>
    <definedName name="saisie" localSheetId="0">#REF!,#REF!,#REF!,#REF!,#REF!,#REF!,#REF!,#REF!,#REF!,#REF!,#REF!,#REF!,#REF!,#REF!,#REF!,#REF!</definedName>
    <definedName name="saisie" localSheetId="4">#REF!,#REF!,#REF!,#REF!,#REF!,#REF!,#REF!,#REF!,#REF!,#REF!,#REF!,#REF!,#REF!,#REF!,#REF!,#REF!</definedName>
    <definedName name="saisie" localSheetId="3">#REF!,#REF!,#REF!,#REF!,#REF!,#REF!,#REF!,#REF!,#REF!,#REF!,#REF!,#REF!,#REF!,#REF!,#REF!,#REF!</definedName>
    <definedName name="saisie">#REF!,#REF!,#REF!,#REF!,#REF!,#REF!,#REF!,#REF!,#REF!,#REF!,#REF!,#REF!,#REF!,#REF!,#REF!,#REF!</definedName>
    <definedName name="TitreDate">#REF!</definedName>
    <definedName name="TitreRégion">#REF!</definedName>
    <definedName name="_xlnm.Print_Area" localSheetId="0">'Lieu résidence'!$A$1:$L$1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5" i="10" l="1"/>
  <c r="G6" i="11"/>
  <c r="F7" i="11"/>
  <c r="G7" i="11"/>
  <c r="F8" i="11"/>
  <c r="G8" i="11"/>
  <c r="H8" i="11" s="1"/>
  <c r="G9" i="11"/>
  <c r="G10" i="11"/>
  <c r="F11" i="11"/>
  <c r="G11" i="11"/>
  <c r="F12" i="11"/>
  <c r="G12" i="11"/>
  <c r="H12" i="11" s="1"/>
  <c r="G13" i="11"/>
  <c r="G14" i="11"/>
  <c r="F15" i="11"/>
  <c r="G15" i="11"/>
  <c r="H15" i="11" s="1"/>
  <c r="F16" i="11"/>
  <c r="G16" i="11"/>
  <c r="H16" i="11" s="1"/>
  <c r="G17" i="11"/>
  <c r="G18" i="11"/>
  <c r="F19" i="11"/>
  <c r="G19" i="11"/>
  <c r="H19" i="11" s="1"/>
  <c r="F20" i="11"/>
  <c r="G20" i="11"/>
  <c r="H20" i="11" s="1"/>
  <c r="G21" i="11"/>
  <c r="G22" i="11"/>
  <c r="F23" i="11"/>
  <c r="G23" i="11"/>
  <c r="H23" i="11" s="1"/>
  <c r="F24" i="11"/>
  <c r="G24" i="11"/>
  <c r="H24" i="11" s="1"/>
  <c r="G25" i="11"/>
  <c r="G26" i="11"/>
  <c r="F27" i="11"/>
  <c r="G27" i="11"/>
  <c r="H27" i="11" s="1"/>
  <c r="F28" i="11"/>
  <c r="G28" i="11"/>
  <c r="H28" i="11" s="1"/>
  <c r="G29" i="11"/>
  <c r="G30" i="11"/>
  <c r="F31" i="11"/>
  <c r="G31" i="11"/>
  <c r="H31" i="11" s="1"/>
  <c r="F32" i="11"/>
  <c r="G32" i="11"/>
  <c r="H32" i="11" s="1"/>
  <c r="G33" i="11"/>
  <c r="G34" i="11"/>
  <c r="F35" i="11"/>
  <c r="G35" i="11"/>
  <c r="F36" i="11"/>
  <c r="G36" i="11"/>
  <c r="H36" i="11" s="1"/>
  <c r="G37" i="11"/>
  <c r="G38" i="11"/>
  <c r="F39" i="11"/>
  <c r="G39" i="11"/>
  <c r="F40" i="11"/>
  <c r="G40" i="11"/>
  <c r="H40" i="11" s="1"/>
  <c r="G41" i="11"/>
  <c r="G42" i="11"/>
  <c r="F43" i="11"/>
  <c r="G43" i="11"/>
  <c r="F44" i="11"/>
  <c r="G44" i="11"/>
  <c r="H44" i="11" s="1"/>
  <c r="G45" i="11"/>
  <c r="G46" i="11"/>
  <c r="F47" i="11"/>
  <c r="G47" i="11"/>
  <c r="F48" i="11"/>
  <c r="G48" i="11"/>
  <c r="H48" i="11" s="1"/>
  <c r="G49" i="11"/>
  <c r="G50" i="11"/>
  <c r="F51" i="11"/>
  <c r="G51" i="11"/>
  <c r="F52" i="11"/>
  <c r="G52" i="11"/>
  <c r="H52" i="11" s="1"/>
  <c r="G53" i="11"/>
  <c r="G54" i="11"/>
  <c r="F55" i="11"/>
  <c r="G55" i="11"/>
  <c r="H55" i="11" s="1"/>
  <c r="F56" i="11"/>
  <c r="G56" i="11"/>
  <c r="H56" i="11" s="1"/>
  <c r="G57" i="11"/>
  <c r="G58" i="11"/>
  <c r="F59" i="11"/>
  <c r="G59" i="11"/>
  <c r="H59" i="11" s="1"/>
  <c r="F60" i="11"/>
  <c r="G60" i="11"/>
  <c r="H60" i="11" s="1"/>
  <c r="G61" i="11"/>
  <c r="G62" i="11"/>
  <c r="F63" i="11"/>
  <c r="G63" i="11"/>
  <c r="H63" i="11" s="1"/>
  <c r="F64" i="11"/>
  <c r="G64" i="11"/>
  <c r="H64" i="11" s="1"/>
  <c r="G65" i="11"/>
  <c r="G66" i="11"/>
  <c r="F67" i="11"/>
  <c r="G67" i="11"/>
  <c r="H67" i="11" s="1"/>
  <c r="F68" i="11"/>
  <c r="G68" i="11"/>
  <c r="H68" i="11" s="1"/>
  <c r="G69" i="11"/>
  <c r="G70" i="11"/>
  <c r="F71" i="11"/>
  <c r="G71" i="11"/>
  <c r="H71" i="11" s="1"/>
  <c r="F72" i="11"/>
  <c r="G72" i="11"/>
  <c r="H72" i="11" s="1"/>
  <c r="G73" i="11"/>
  <c r="G74" i="11"/>
  <c r="F75" i="11"/>
  <c r="G75" i="11"/>
  <c r="H75" i="11" s="1"/>
  <c r="F76" i="11"/>
  <c r="G76" i="11"/>
  <c r="H76" i="11" s="1"/>
  <c r="G77" i="11"/>
  <c r="G78" i="11"/>
  <c r="F79" i="11"/>
  <c r="G79" i="11"/>
  <c r="H79" i="11" s="1"/>
  <c r="F80" i="11"/>
  <c r="G80" i="11"/>
  <c r="H80" i="11" s="1"/>
  <c r="G81" i="11"/>
  <c r="G82" i="11"/>
  <c r="F83" i="11"/>
  <c r="G83" i="11"/>
  <c r="F84" i="11"/>
  <c r="G84" i="11"/>
  <c r="H84" i="11" s="1"/>
  <c r="G85" i="11"/>
  <c r="G86" i="11"/>
  <c r="F87" i="11"/>
  <c r="G87" i="11"/>
  <c r="H87" i="11" s="1"/>
  <c r="F88" i="11"/>
  <c r="G88" i="11"/>
  <c r="H88" i="11" s="1"/>
  <c r="G89" i="11"/>
  <c r="G90" i="11"/>
  <c r="G91" i="11"/>
  <c r="G92" i="11"/>
  <c r="G93" i="11"/>
  <c r="G94" i="11"/>
  <c r="G95" i="11"/>
  <c r="G96" i="11"/>
  <c r="G97" i="11"/>
  <c r="G98" i="11"/>
  <c r="G99" i="11"/>
  <c r="G100" i="11"/>
  <c r="G101" i="11"/>
  <c r="G102" i="11"/>
  <c r="G103" i="11"/>
  <c r="G104" i="11"/>
  <c r="G105" i="11"/>
  <c r="C106" i="11"/>
  <c r="D91" i="11" s="1"/>
  <c r="E106" i="11"/>
  <c r="F6" i="11" s="1"/>
  <c r="F106" i="11"/>
  <c r="G106" i="11"/>
  <c r="H106" i="11" s="1"/>
  <c r="J10" i="8"/>
  <c r="J12" i="8" s="1"/>
  <c r="I6" i="8"/>
  <c r="I8" i="8" s="1"/>
  <c r="D24" i="7"/>
  <c r="B24" i="7"/>
  <c r="D19" i="7"/>
  <c r="B19" i="7"/>
  <c r="H19" i="6"/>
  <c r="G19" i="6"/>
  <c r="F19" i="6"/>
  <c r="D19" i="6"/>
  <c r="C19" i="6"/>
  <c r="H13" i="6"/>
  <c r="D13" i="6"/>
  <c r="H11" i="6"/>
  <c r="G11" i="6"/>
  <c r="G13" i="6" s="1"/>
  <c r="F11" i="6"/>
  <c r="D11" i="6"/>
  <c r="C11" i="6"/>
  <c r="C13" i="6" s="1"/>
  <c r="E9" i="6"/>
  <c r="I7" i="6"/>
  <c r="I8" i="6" s="1"/>
  <c r="E7" i="6"/>
  <c r="E8" i="6" s="1"/>
  <c r="M5" i="6"/>
  <c r="Q5" i="6" s="1"/>
  <c r="E5" i="6"/>
  <c r="E11" i="6" s="1"/>
  <c r="D105" i="11" l="1"/>
  <c r="D103" i="11"/>
  <c r="D101" i="11"/>
  <c r="D99" i="11"/>
  <c r="D97" i="11"/>
  <c r="D95" i="11"/>
  <c r="D93" i="11"/>
  <c r="H85" i="11"/>
  <c r="H77" i="11"/>
  <c r="H69" i="11"/>
  <c r="H65" i="11"/>
  <c r="H49" i="11"/>
  <c r="H41" i="11"/>
  <c r="H37" i="11"/>
  <c r="H29" i="11"/>
  <c r="H21" i="11"/>
  <c r="H13" i="11"/>
  <c r="H105" i="11"/>
  <c r="H103" i="11"/>
  <c r="H101" i="11"/>
  <c r="H99" i="11"/>
  <c r="H97" i="11"/>
  <c r="H95" i="11"/>
  <c r="H93" i="11"/>
  <c r="H91" i="11"/>
  <c r="H86" i="11"/>
  <c r="H78" i="11"/>
  <c r="H70" i="11"/>
  <c r="H62" i="11"/>
  <c r="H54" i="11"/>
  <c r="H50" i="11"/>
  <c r="H42" i="11"/>
  <c r="H34" i="11"/>
  <c r="H26" i="11"/>
  <c r="H18" i="11"/>
  <c r="F89" i="11"/>
  <c r="F85" i="11"/>
  <c r="H83" i="11"/>
  <c r="F81" i="11"/>
  <c r="F77" i="11"/>
  <c r="F73" i="11"/>
  <c r="F69" i="11"/>
  <c r="F65" i="11"/>
  <c r="F61" i="11"/>
  <c r="F57" i="11"/>
  <c r="F53" i="11"/>
  <c r="H51" i="11"/>
  <c r="F49" i="11"/>
  <c r="H47" i="11"/>
  <c r="F45" i="11"/>
  <c r="H43" i="11"/>
  <c r="F41" i="11"/>
  <c r="H39" i="11"/>
  <c r="F37" i="11"/>
  <c r="H35" i="11"/>
  <c r="F33" i="11"/>
  <c r="F29" i="11"/>
  <c r="F25" i="11"/>
  <c r="F21" i="11"/>
  <c r="F17" i="11"/>
  <c r="F13" i="11"/>
  <c r="H11" i="11"/>
  <c r="F9" i="11"/>
  <c r="H7" i="11"/>
  <c r="D6" i="11"/>
  <c r="D7" i="11"/>
  <c r="D8" i="1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104" i="11"/>
  <c r="D102" i="11"/>
  <c r="D100" i="11"/>
  <c r="D98" i="11"/>
  <c r="D96" i="11"/>
  <c r="D94" i="11"/>
  <c r="D92" i="11"/>
  <c r="H89" i="11"/>
  <c r="H81" i="11"/>
  <c r="H73" i="11"/>
  <c r="H61" i="11"/>
  <c r="H57" i="11"/>
  <c r="H53" i="11"/>
  <c r="H45" i="11"/>
  <c r="H33" i="11"/>
  <c r="H25" i="11"/>
  <c r="H17" i="11"/>
  <c r="H9" i="11"/>
  <c r="H104" i="11"/>
  <c r="H102" i="11"/>
  <c r="H100" i="11"/>
  <c r="H98" i="11"/>
  <c r="H96" i="11"/>
  <c r="H94" i="11"/>
  <c r="H92" i="11"/>
  <c r="H90" i="11"/>
  <c r="H82" i="11"/>
  <c r="H74" i="11"/>
  <c r="H66" i="11"/>
  <c r="H58" i="11"/>
  <c r="H46" i="11"/>
  <c r="H38" i="11"/>
  <c r="H30" i="11"/>
  <c r="H22" i="11"/>
  <c r="H14" i="11"/>
  <c r="H10" i="11"/>
  <c r="H6" i="11"/>
  <c r="D106" i="11"/>
  <c r="F105" i="11"/>
  <c r="F104" i="11"/>
  <c r="F103" i="11"/>
  <c r="F102" i="11"/>
  <c r="F101" i="11"/>
  <c r="F100" i="11"/>
  <c r="F99" i="11"/>
  <c r="F98" i="11"/>
  <c r="F97" i="11"/>
  <c r="F96" i="11"/>
  <c r="F95" i="11"/>
  <c r="F94" i="11"/>
  <c r="F93" i="11"/>
  <c r="F92" i="11"/>
  <c r="F91" i="11"/>
  <c r="F90" i="11"/>
  <c r="F86" i="11"/>
  <c r="F82" i="11"/>
  <c r="F78" i="11"/>
  <c r="F74" i="11"/>
  <c r="F70" i="11"/>
  <c r="F66" i="11"/>
  <c r="F62" i="11"/>
  <c r="F58" i="11"/>
  <c r="F54" i="11"/>
  <c r="F50" i="11"/>
  <c r="F46" i="11"/>
  <c r="F42" i="11"/>
  <c r="F38" i="11"/>
  <c r="F34" i="11"/>
  <c r="F30" i="11"/>
  <c r="F26" i="11"/>
  <c r="F22" i="11"/>
  <c r="F18" i="11"/>
  <c r="F14" i="11"/>
  <c r="F10" i="11"/>
  <c r="D25" i="7"/>
  <c r="E24" i="7" s="1"/>
  <c r="B25" i="7"/>
  <c r="E13" i="6"/>
  <c r="E10" i="6"/>
  <c r="E19" i="6"/>
  <c r="I5" i="6"/>
  <c r="C8" i="6"/>
  <c r="G8" i="6"/>
  <c r="I9" i="6"/>
  <c r="E6" i="6"/>
  <c r="D8" i="6"/>
  <c r="H8" i="6"/>
  <c r="F13" i="6"/>
  <c r="F8" i="6"/>
  <c r="E19" i="7" l="1"/>
  <c r="B28" i="7"/>
  <c r="C25" i="7" s="1"/>
  <c r="E22" i="7"/>
  <c r="E20" i="7"/>
  <c r="E17" i="7"/>
  <c r="E15" i="7"/>
  <c r="E13" i="7"/>
  <c r="E11" i="7"/>
  <c r="E9" i="7"/>
  <c r="E7" i="7"/>
  <c r="E5" i="7"/>
  <c r="E3" i="7"/>
  <c r="D28" i="7"/>
  <c r="E25" i="7"/>
  <c r="E28" i="7" s="1"/>
  <c r="E23" i="7"/>
  <c r="E21" i="7"/>
  <c r="E18" i="7"/>
  <c r="E16" i="7"/>
  <c r="E14" i="7"/>
  <c r="E12" i="7"/>
  <c r="E10" i="7"/>
  <c r="E8" i="7"/>
  <c r="E6" i="7"/>
  <c r="E4" i="7"/>
  <c r="H10" i="6"/>
  <c r="D10" i="6"/>
  <c r="G10" i="6"/>
  <c r="C10" i="6"/>
  <c r="I10" i="6"/>
  <c r="F10" i="6"/>
  <c r="I11" i="6"/>
  <c r="F6" i="6"/>
  <c r="D6" i="6"/>
  <c r="I19" i="6"/>
  <c r="G6" i="6"/>
  <c r="I6" i="6"/>
  <c r="H6" i="6"/>
  <c r="C6" i="6"/>
  <c r="E20" i="6"/>
  <c r="C27" i="7" l="1"/>
  <c r="C13" i="7"/>
  <c r="C7" i="7"/>
  <c r="C3" i="7"/>
  <c r="C23" i="7"/>
  <c r="C26" i="7"/>
  <c r="C22" i="7"/>
  <c r="C20" i="7"/>
  <c r="C17" i="7"/>
  <c r="C15" i="7"/>
  <c r="C11" i="7"/>
  <c r="C9" i="7"/>
  <c r="C5" i="7"/>
  <c r="C21" i="7"/>
  <c r="C16" i="7"/>
  <c r="C12" i="7"/>
  <c r="C10" i="7"/>
  <c r="C6" i="7"/>
  <c r="C28" i="7"/>
  <c r="C18" i="7"/>
  <c r="C14" i="7"/>
  <c r="C8" i="7"/>
  <c r="C4" i="7"/>
  <c r="C19" i="7"/>
  <c r="C24" i="7"/>
  <c r="I12" i="6"/>
  <c r="I13" i="6"/>
  <c r="G12" i="6"/>
  <c r="C12" i="6"/>
  <c r="H12" i="6"/>
  <c r="E12" i="6"/>
  <c r="D12" i="6"/>
  <c r="F12" i="6"/>
  <c r="I20" i="6"/>
  <c r="F20" i="6"/>
  <c r="G20" i="6"/>
  <c r="C20" i="6"/>
  <c r="D20" i="6"/>
  <c r="H20" i="6"/>
</calcChain>
</file>

<file path=xl/sharedStrings.xml><?xml version="1.0" encoding="utf-8"?>
<sst xmlns="http://schemas.openxmlformats.org/spreadsheetml/2006/main" count="327" uniqueCount="283">
  <si>
    <t>Lieu de résidence</t>
  </si>
  <si>
    <t>Effectifs</t>
  </si>
  <si>
    <t>Répartition</t>
  </si>
  <si>
    <t>Métropole</t>
  </si>
  <si>
    <t>CGSS</t>
  </si>
  <si>
    <t>Total France</t>
  </si>
  <si>
    <t>Autres territoires français</t>
  </si>
  <si>
    <t>Étranger</t>
  </si>
  <si>
    <t>Ensemble des retraités</t>
  </si>
  <si>
    <t>Non ventilables</t>
  </si>
  <si>
    <t>Retraités résidents</t>
  </si>
  <si>
    <t>%</t>
  </si>
  <si>
    <t>Aquitaine</t>
  </si>
  <si>
    <t>Auvergne</t>
  </si>
  <si>
    <t>Bourgogne-Franche-Comté</t>
  </si>
  <si>
    <t>Hauts-de-France</t>
  </si>
  <si>
    <t>Centre-Ouest</t>
  </si>
  <si>
    <t>Rhône-Alpes</t>
  </si>
  <si>
    <t>Sud-Est</t>
  </si>
  <si>
    <t>Languedoc-Roussillon</t>
  </si>
  <si>
    <t>Nord-Est</t>
  </si>
  <si>
    <t>Pays de la Loire</t>
  </si>
  <si>
    <t>Centre - Val de Loire</t>
  </si>
  <si>
    <t>Bretagne</t>
  </si>
  <si>
    <t>Normandie</t>
  </si>
  <si>
    <t>Alsace-Moselle</t>
  </si>
  <si>
    <t>Midi-Pyrénées</t>
  </si>
  <si>
    <t>Total métropole</t>
  </si>
  <si>
    <t>Guadeloupe</t>
  </si>
  <si>
    <t>Guyane</t>
  </si>
  <si>
    <t>Martinique</t>
  </si>
  <si>
    <t>La Réunion</t>
  </si>
  <si>
    <t>Total CGSS</t>
  </si>
  <si>
    <t>Autres territoires français
 et non ventilables</t>
  </si>
  <si>
    <t>Répartition des retraités</t>
  </si>
  <si>
    <t>Type de droit</t>
  </si>
  <si>
    <t>Part d’hommes</t>
  </si>
  <si>
    <t>Part de femmes</t>
  </si>
  <si>
    <t>Droit propre servi seul ou non</t>
  </si>
  <si>
    <t>Droit dérivé servi seul</t>
  </si>
  <si>
    <t>Algérie</t>
  </si>
  <si>
    <t>Portugal</t>
  </si>
  <si>
    <t>Espagne</t>
  </si>
  <si>
    <t>Italie</t>
  </si>
  <si>
    <t>Maroc</t>
  </si>
  <si>
    <t>Belgique</t>
  </si>
  <si>
    <t>Allemagne</t>
  </si>
  <si>
    <t>Tunisie</t>
  </si>
  <si>
    <t>Suisse</t>
  </si>
  <si>
    <t>Canada</t>
  </si>
  <si>
    <t>Hommes</t>
  </si>
  <si>
    <t>Femmes</t>
  </si>
  <si>
    <t>Ensemble</t>
  </si>
  <si>
    <t>Note : La pension globale moyenne correspond au montant total versé au retraité. Elle regroupe l’ensemble des avantages de droit direct et de droit dérivé servis : montant de base après application des règles de minimum (minimum contributif ou minimum des pensions de réversion) et maximum (écrêtement du plafond de la Sécurité sociale) avec les compléments de pensions éventuels. Montant brut avant prélèvements sociaux et hors régimes complémentaires.</t>
  </si>
  <si>
    <t>Proportion du nombre total de retraités</t>
  </si>
  <si>
    <t>au 31/12</t>
  </si>
  <si>
    <t>Droits directs servis avec un droit dérivé</t>
  </si>
  <si>
    <t>Droit direct servis seuls</t>
  </si>
  <si>
    <t>Retraités résidant à l'étranger</t>
  </si>
  <si>
    <t>Note : la résidence en France correspond ici à la métropole et aux territoires des CGSS.</t>
  </si>
  <si>
    <t>Champ : Retraités (de droit direct et/ou de droit dérivé) du régime général.</t>
  </si>
  <si>
    <t>Champ : Retraités du régime général (hors outils de gestion de la Sécurité sociale pour les indépendants</t>
  </si>
  <si>
    <t>Effectif</t>
  </si>
  <si>
    <t>Répartition des retraités par lieu de résidence au 31 décembre 2023</t>
  </si>
  <si>
    <t>Résidence des retraités en paiement au 31 décembre 2022</t>
  </si>
  <si>
    <t>Droit direct
servi seul</t>
  </si>
  <si>
    <t>Droit direct servi avec un droit dérivé</t>
  </si>
  <si>
    <t>Droit dérivé
servi seul</t>
  </si>
  <si>
    <t>Évolution 2022-2023</t>
  </si>
  <si>
    <t>Source : SNSP-TSTI.</t>
  </si>
  <si>
    <t>Ensemble des droits directs</t>
  </si>
  <si>
    <t>Répartition des retraités au 31 décembre 2023 par région de résidence ou de paiement (périmètre Carsat ou CGSS)</t>
  </si>
  <si>
    <t>Régions
 (périmètre Carsat et CGSS)</t>
  </si>
  <si>
    <t>Retraités percevant une pension de la Carsat ou CGSS</t>
  </si>
  <si>
    <t>Île-de-France</t>
  </si>
  <si>
    <t>Répartition par sexe et type de droit des retraités résidant
dans les 10 principaux pays au 31 décembre 2023</t>
  </si>
  <si>
    <t>Montant global mensuel moyens des retraités résidant en France ou à l’étranger
au 31 décembre 2023</t>
  </si>
  <si>
    <t xml:space="preserve">Résidence à l'étranger </t>
  </si>
  <si>
    <t>Résidence en France</t>
  </si>
  <si>
    <t>Champ : Retraités (de droit direct et/ou de droit dérivé) du régime général résidant en France (périmètre Carsat ou CGSS) et à l'étranger.</t>
  </si>
  <si>
    <t>Évolution du nombre de retraités résidant à l'étranger
 au 31 décembre</t>
  </si>
  <si>
    <t>Source : SNSP-TSTI.</t>
  </si>
  <si>
    <t xml:space="preserve"> jusqu'à fin 2018) au 31/12 de chaque année.</t>
  </si>
  <si>
    <t>Champ : Retraités (de droit direct et/ou de droit dérivé) du régime général résidant en France (périmètre Carsat et CGSS).</t>
  </si>
  <si>
    <t>23</t>
  </si>
  <si>
    <t>22</t>
  </si>
  <si>
    <t>21</t>
  </si>
  <si>
    <t>20</t>
  </si>
  <si>
    <t>Val-d'Oise</t>
  </si>
  <si>
    <t>95</t>
  </si>
  <si>
    <t>Val-de-Marne</t>
  </si>
  <si>
    <t>94</t>
  </si>
  <si>
    <t>Seine-Saint-Denis</t>
  </si>
  <si>
    <t>93</t>
  </si>
  <si>
    <t>Hauts-de-Seine</t>
  </si>
  <si>
    <t>92</t>
  </si>
  <si>
    <t>Essonne</t>
  </si>
  <si>
    <t>91</t>
  </si>
  <si>
    <t>Territoire de Belfort</t>
  </si>
  <si>
    <t>90</t>
  </si>
  <si>
    <t>Yonne</t>
  </si>
  <si>
    <t>89</t>
  </si>
  <si>
    <t>Vosges</t>
  </si>
  <si>
    <t>88</t>
  </si>
  <si>
    <t>Haute-Vienne</t>
  </si>
  <si>
    <t>87</t>
  </si>
  <si>
    <t>Vienne</t>
  </si>
  <si>
    <t>86</t>
  </si>
  <si>
    <t>Vendée</t>
  </si>
  <si>
    <t>85</t>
  </si>
  <si>
    <t>Vaucluse</t>
  </si>
  <si>
    <t>84</t>
  </si>
  <si>
    <t>Var</t>
  </si>
  <si>
    <t>83</t>
  </si>
  <si>
    <t>Tarn-et-Garonne</t>
  </si>
  <si>
    <t>82</t>
  </si>
  <si>
    <t>Tarn</t>
  </si>
  <si>
    <t>81</t>
  </si>
  <si>
    <t>Somme</t>
  </si>
  <si>
    <t>80</t>
  </si>
  <si>
    <t>Deux-Sèvres</t>
  </si>
  <si>
    <t>79</t>
  </si>
  <si>
    <t>Yvelines</t>
  </si>
  <si>
    <t>78</t>
  </si>
  <si>
    <t>Seine-et-Marne</t>
  </si>
  <si>
    <t>77</t>
  </si>
  <si>
    <t>Seine-Maritime</t>
  </si>
  <si>
    <t>76</t>
  </si>
  <si>
    <t>Paris</t>
  </si>
  <si>
    <t>75</t>
  </si>
  <si>
    <t>Haute-Savoie</t>
  </si>
  <si>
    <t>74</t>
  </si>
  <si>
    <t>Savoie</t>
  </si>
  <si>
    <t>73</t>
  </si>
  <si>
    <t>Sarthe</t>
  </si>
  <si>
    <t>72</t>
  </si>
  <si>
    <t>Saône-et-Loire</t>
  </si>
  <si>
    <t>71</t>
  </si>
  <si>
    <t>Haute-Saône</t>
  </si>
  <si>
    <t>70</t>
  </si>
  <si>
    <t>Rhône</t>
  </si>
  <si>
    <t>69</t>
  </si>
  <si>
    <t>Haut-Rhin</t>
  </si>
  <si>
    <t>68</t>
  </si>
  <si>
    <t>Bas-Rhin</t>
  </si>
  <si>
    <t>67</t>
  </si>
  <si>
    <t>Pyrénées-Orientales</t>
  </si>
  <si>
    <t>66</t>
  </si>
  <si>
    <t>Hautes-Pyrénées</t>
  </si>
  <si>
    <t>65</t>
  </si>
  <si>
    <t>Pyrénées-Atlantiques</t>
  </si>
  <si>
    <t>64</t>
  </si>
  <si>
    <t>Puy-de-Dôme</t>
  </si>
  <si>
    <t>63</t>
  </si>
  <si>
    <t>Pas-de-Calais</t>
  </si>
  <si>
    <t>62</t>
  </si>
  <si>
    <t>Orne</t>
  </si>
  <si>
    <t>61</t>
  </si>
  <si>
    <t>Oise</t>
  </si>
  <si>
    <t>60</t>
  </si>
  <si>
    <t>Nord</t>
  </si>
  <si>
    <t>59</t>
  </si>
  <si>
    <t>Nièvre</t>
  </si>
  <si>
    <t>58</t>
  </si>
  <si>
    <t>Moselle</t>
  </si>
  <si>
    <t>57</t>
  </si>
  <si>
    <t>Morbihan</t>
  </si>
  <si>
    <t>56</t>
  </si>
  <si>
    <t>Meuse</t>
  </si>
  <si>
    <t>55</t>
  </si>
  <si>
    <t>Meurthe-et-Moselle</t>
  </si>
  <si>
    <t>54</t>
  </si>
  <si>
    <t>Mayenne</t>
  </si>
  <si>
    <t>53</t>
  </si>
  <si>
    <t>Haute-Marne</t>
  </si>
  <si>
    <t>52</t>
  </si>
  <si>
    <t>Marne</t>
  </si>
  <si>
    <t>51</t>
  </si>
  <si>
    <t>Manche</t>
  </si>
  <si>
    <t>50</t>
  </si>
  <si>
    <t>Maine-et-Loire</t>
  </si>
  <si>
    <t>49</t>
  </si>
  <si>
    <t>Lozère</t>
  </si>
  <si>
    <t>48</t>
  </si>
  <si>
    <t>Lot-et-Garonne</t>
  </si>
  <si>
    <t>47</t>
  </si>
  <si>
    <t>Lot</t>
  </si>
  <si>
    <t>46</t>
  </si>
  <si>
    <t>Loiret</t>
  </si>
  <si>
    <t>45</t>
  </si>
  <si>
    <t>Loire-Atlantique</t>
  </si>
  <si>
    <t>44</t>
  </si>
  <si>
    <t>Haute-Loire</t>
  </si>
  <si>
    <t>43</t>
  </si>
  <si>
    <t>Loire</t>
  </si>
  <si>
    <t>42</t>
  </si>
  <si>
    <t>Loir-et-Cher</t>
  </si>
  <si>
    <t>41</t>
  </si>
  <si>
    <t>Landes</t>
  </si>
  <si>
    <t>40</t>
  </si>
  <si>
    <t>Jura</t>
  </si>
  <si>
    <t>39</t>
  </si>
  <si>
    <t>Isère</t>
  </si>
  <si>
    <t>38</t>
  </si>
  <si>
    <t>Indre-et-Loire</t>
  </si>
  <si>
    <t>37</t>
  </si>
  <si>
    <t>Indre</t>
  </si>
  <si>
    <t>36</t>
  </si>
  <si>
    <t>Ille-et-Vilaine</t>
  </si>
  <si>
    <t>35</t>
  </si>
  <si>
    <t>Hérault</t>
  </si>
  <si>
    <t>34</t>
  </si>
  <si>
    <t>Gironde</t>
  </si>
  <si>
    <t>33</t>
  </si>
  <si>
    <t>Gers</t>
  </si>
  <si>
    <t>32</t>
  </si>
  <si>
    <t>Haute-Garonne</t>
  </si>
  <si>
    <t>31</t>
  </si>
  <si>
    <t>Gard</t>
  </si>
  <si>
    <t>30</t>
  </si>
  <si>
    <t>Haute Corse</t>
  </si>
  <si>
    <t>2B</t>
  </si>
  <si>
    <t>Corse-du-Sud</t>
  </si>
  <si>
    <t>2A</t>
  </si>
  <si>
    <t>Finistère</t>
  </si>
  <si>
    <t>29</t>
  </si>
  <si>
    <t>Eure-et-Loir</t>
  </si>
  <si>
    <t>28</t>
  </si>
  <si>
    <t>Eure</t>
  </si>
  <si>
    <t>27</t>
  </si>
  <si>
    <t>Drôme</t>
  </si>
  <si>
    <t>26</t>
  </si>
  <si>
    <t>Doubs</t>
  </si>
  <si>
    <t>25</t>
  </si>
  <si>
    <t>Dordogne</t>
  </si>
  <si>
    <t>24</t>
  </si>
  <si>
    <t>Creuse</t>
  </si>
  <si>
    <t>Côtes-d'Armor</t>
  </si>
  <si>
    <t>Côte-d'Or</t>
  </si>
  <si>
    <t>Corrèze</t>
  </si>
  <si>
    <t>19</t>
  </si>
  <si>
    <t>Cher</t>
  </si>
  <si>
    <t>18</t>
  </si>
  <si>
    <t>Charente-Maritime</t>
  </si>
  <si>
    <t>17</t>
  </si>
  <si>
    <t>Charente</t>
  </si>
  <si>
    <t>16</t>
  </si>
  <si>
    <t>Cantal</t>
  </si>
  <si>
    <t>15</t>
  </si>
  <si>
    <t>Calvados</t>
  </si>
  <si>
    <t>14</t>
  </si>
  <si>
    <t>Bouches-du-Rhône</t>
  </si>
  <si>
    <t>13</t>
  </si>
  <si>
    <t>Aveyron</t>
  </si>
  <si>
    <t>12</t>
  </si>
  <si>
    <t>Aude</t>
  </si>
  <si>
    <t>11</t>
  </si>
  <si>
    <t>Aube</t>
  </si>
  <si>
    <t>10</t>
  </si>
  <si>
    <t>Ariège</t>
  </si>
  <si>
    <t>09</t>
  </si>
  <si>
    <t>Ardennes</t>
  </si>
  <si>
    <t>08</t>
  </si>
  <si>
    <t>Ardèche</t>
  </si>
  <si>
    <t>07</t>
  </si>
  <si>
    <t>Alpes-Maritimes</t>
  </si>
  <si>
    <t>06</t>
  </si>
  <si>
    <t>Hautes Alpes</t>
  </si>
  <si>
    <t>05</t>
  </si>
  <si>
    <t>Alpes-de-Haute-Provence</t>
  </si>
  <si>
    <t>04</t>
  </si>
  <si>
    <t>Allier</t>
  </si>
  <si>
    <t>03</t>
  </si>
  <si>
    <t>Aisne</t>
  </si>
  <si>
    <t>02</t>
  </si>
  <si>
    <t>Ain</t>
  </si>
  <si>
    <t>01</t>
  </si>
  <si>
    <t>Proportion</t>
  </si>
  <si>
    <t>Nombre de retraités</t>
  </si>
  <si>
    <t>Droits directs</t>
  </si>
  <si>
    <t>Droits dérivés
 servis seuls</t>
  </si>
  <si>
    <t>Département de résidence</t>
  </si>
  <si>
    <t>Répartition des retraités par département de résidence en France au 31 décembre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</si>
</sst>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_-* #,##0\ [$€-40C]_-;\-* #,##0\ [$€-40C]_-;_-* &quot;-&quot;??\ [$€-40C]_-;_-@_-"/>
    <numFmt numFmtId="166" formatCode="_-* #,##0_-;\-* #,##0_-;_-* &quot;-&quot;??_-;_-@_-"/>
    <numFmt numFmtId="167" formatCode="#,##0.0"/>
  </numFmts>
  <fonts count="23" x14ac:knownFonts="1">
    <font>
      <sz val="11"/>
      <color theme="1"/>
      <name val="Calibri"/>
      <family val="2"/>
      <scheme val="minor"/>
    </font>
    <font>
      <sz val="11"/>
      <color theme="0"/>
      <name val="Calibri"/>
      <family val="2"/>
      <scheme val="minor"/>
    </font>
    <font>
      <b/>
      <sz val="11"/>
      <color theme="1"/>
      <name val="Arial"/>
      <family val="2"/>
    </font>
    <font>
      <sz val="11"/>
      <color theme="1"/>
      <name val="Calibri"/>
      <family val="2"/>
      <scheme val="minor"/>
    </font>
    <font>
      <b/>
      <sz val="11"/>
      <color theme="1"/>
      <name val="Calibri"/>
      <family val="2"/>
      <scheme val="minor"/>
    </font>
    <font>
      <i/>
      <sz val="11"/>
      <color theme="1"/>
      <name val="Calibri"/>
      <family val="2"/>
      <scheme val="minor"/>
    </font>
    <font>
      <i/>
      <sz val="8"/>
      <color rgb="FF44546A"/>
      <name val="Arial"/>
      <family val="2"/>
    </font>
    <font>
      <i/>
      <sz val="9"/>
      <color rgb="FF005670"/>
      <name val="Arial"/>
      <family val="2"/>
    </font>
    <font>
      <b/>
      <sz val="12"/>
      <name val="Times New Roman"/>
      <family val="1"/>
    </font>
    <font>
      <b/>
      <sz val="11"/>
      <name val="Calibri"/>
      <family val="2"/>
      <scheme val="minor"/>
    </font>
    <font>
      <sz val="11"/>
      <name val="Calibri"/>
      <family val="2"/>
      <scheme val="minor"/>
    </font>
    <font>
      <sz val="11"/>
      <name val="Calibri"/>
      <family val="2"/>
    </font>
    <font>
      <b/>
      <sz val="12"/>
      <color rgb="FF005670"/>
      <name val="Arial"/>
      <family val="2"/>
    </font>
    <font>
      <b/>
      <i/>
      <sz val="11"/>
      <color theme="1"/>
      <name val="Calibri"/>
      <family val="2"/>
      <scheme val="minor"/>
    </font>
    <font>
      <i/>
      <sz val="12"/>
      <color rgb="FF44546A"/>
      <name val="Arial"/>
      <family val="2"/>
    </font>
    <font>
      <b/>
      <sz val="12"/>
      <name val="Calibri"/>
      <family val="2"/>
    </font>
    <font>
      <sz val="12"/>
      <color theme="1"/>
      <name val="Calibri"/>
      <family val="2"/>
      <scheme val="minor"/>
    </font>
    <font>
      <b/>
      <sz val="12"/>
      <color theme="1"/>
      <name val="Calibri"/>
      <family val="2"/>
      <scheme val="minor"/>
    </font>
    <font>
      <i/>
      <sz val="12"/>
      <color theme="1"/>
      <name val="Calibri"/>
      <family val="2"/>
      <scheme val="minor"/>
    </font>
    <font>
      <b/>
      <i/>
      <sz val="12"/>
      <color theme="1"/>
      <name val="Calibri"/>
      <family val="2"/>
      <scheme val="minor"/>
    </font>
    <font>
      <sz val="11"/>
      <color rgb="FF005670"/>
      <name val="Calibri"/>
      <family val="2"/>
      <scheme val="minor"/>
    </font>
    <font>
      <sz val="9"/>
      <color rgb="FF333333"/>
      <name val="Arial"/>
      <family val="2"/>
    </font>
    <font>
      <b/>
      <sz val="11"/>
      <color rgb="FF005670"/>
      <name val="Arial"/>
      <family val="2"/>
    </font>
  </fonts>
  <fills count="11">
    <fill>
      <patternFill patternType="none"/>
    </fill>
    <fill>
      <patternFill patternType="gray125"/>
    </fill>
    <fill>
      <patternFill patternType="solid">
        <fgColor theme="4"/>
      </patternFill>
    </fill>
    <fill>
      <patternFill patternType="solid">
        <fgColor theme="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9" tint="0.79998168889431442"/>
        <bgColor indexed="64"/>
      </patternFill>
    </fill>
    <fill>
      <patternFill patternType="solid">
        <fgColor rgb="FFC6E0B4"/>
        <bgColor indexed="64"/>
      </patternFill>
    </fill>
    <fill>
      <patternFill patternType="solid">
        <fgColor rgb="FFA9D08E"/>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bottom/>
      <diagonal/>
    </border>
  </borders>
  <cellStyleXfs count="5">
    <xf numFmtId="0" fontId="0" fillId="0" borderId="0"/>
    <xf numFmtId="0" fontId="1" fillId="2"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9" fontId="3" fillId="0" borderId="0" applyFont="0" applyFill="0" applyBorder="0" applyAlignment="0" applyProtection="0"/>
  </cellStyleXfs>
  <cellXfs count="177">
    <xf numFmtId="0" fontId="0" fillId="0" borderId="0" xfId="0"/>
    <xf numFmtId="0" fontId="0" fillId="3" borderId="0" xfId="0" applyFill="1"/>
    <xf numFmtId="0" fontId="4" fillId="4" borderId="2" xfId="1" applyFont="1" applyFill="1" applyBorder="1" applyAlignment="1">
      <alignment horizontal="center" vertical="center"/>
    </xf>
    <xf numFmtId="0" fontId="4" fillId="4" borderId="8" xfId="1" applyFont="1" applyFill="1" applyBorder="1" applyAlignment="1">
      <alignment horizontal="center" vertical="center" wrapText="1"/>
    </xf>
    <xf numFmtId="0" fontId="4" fillId="4" borderId="2" xfId="1" applyFont="1" applyFill="1" applyBorder="1" applyAlignment="1">
      <alignment horizontal="center" vertical="center" wrapText="1"/>
    </xf>
    <xf numFmtId="0" fontId="0" fillId="0" borderId="12" xfId="0" applyBorder="1"/>
    <xf numFmtId="0" fontId="0" fillId="0" borderId="0" xfId="0" applyAlignment="1">
      <alignment vertical="center"/>
    </xf>
    <xf numFmtId="164" fontId="0" fillId="8" borderId="10" xfId="3" applyNumberFormat="1" applyFont="1" applyFill="1" applyBorder="1" applyAlignment="1">
      <alignment horizontal="right" vertical="center" indent="1"/>
    </xf>
    <xf numFmtId="164" fontId="0" fillId="3" borderId="0" xfId="2" applyNumberFormat="1" applyFont="1" applyFill="1" applyBorder="1" applyAlignment="1">
      <alignment horizontal="right" vertical="center" indent="1"/>
    </xf>
    <xf numFmtId="164" fontId="0" fillId="8" borderId="0" xfId="3" applyNumberFormat="1" applyFont="1" applyFill="1" applyBorder="1" applyAlignment="1">
      <alignment horizontal="right" vertical="center" indent="1"/>
    </xf>
    <xf numFmtId="164" fontId="4" fillId="4" borderId="1" xfId="1" applyNumberFormat="1" applyFont="1" applyFill="1" applyBorder="1" applyAlignment="1">
      <alignment horizontal="right" vertical="center" indent="1"/>
    </xf>
    <xf numFmtId="164" fontId="0" fillId="8" borderId="0" xfId="2" applyNumberFormat="1" applyFont="1" applyFill="1" applyBorder="1" applyAlignment="1">
      <alignment horizontal="right" vertical="center" indent="1"/>
    </xf>
    <xf numFmtId="164" fontId="0" fillId="3" borderId="0" xfId="3" applyNumberFormat="1" applyFont="1" applyFill="1" applyBorder="1" applyAlignment="1">
      <alignment horizontal="right" vertical="center" indent="1"/>
    </xf>
    <xf numFmtId="164" fontId="4" fillId="4" borderId="7" xfId="1" applyNumberFormat="1" applyFont="1" applyFill="1" applyBorder="1" applyAlignment="1">
      <alignment horizontal="right" vertical="center" indent="1"/>
    </xf>
    <xf numFmtId="164" fontId="0" fillId="3" borderId="1" xfId="3" applyNumberFormat="1" applyFont="1" applyFill="1" applyBorder="1" applyAlignment="1">
      <alignment horizontal="right" vertical="center" indent="1"/>
    </xf>
    <xf numFmtId="164" fontId="0" fillId="8" borderId="11" xfId="3" applyNumberFormat="1" applyFont="1" applyFill="1" applyBorder="1" applyAlignment="1">
      <alignment horizontal="right" vertical="center" indent="1"/>
    </xf>
    <xf numFmtId="164" fontId="0" fillId="3" borderId="3" xfId="2" applyNumberFormat="1" applyFont="1" applyFill="1" applyBorder="1" applyAlignment="1">
      <alignment horizontal="right" vertical="center" indent="1"/>
    </xf>
    <xf numFmtId="164" fontId="0" fillId="8" borderId="3" xfId="3" applyNumberFormat="1" applyFont="1" applyFill="1" applyBorder="1" applyAlignment="1">
      <alignment horizontal="right" vertical="center" indent="1"/>
    </xf>
    <xf numFmtId="164" fontId="4" fillId="4" borderId="4" xfId="1" applyNumberFormat="1" applyFont="1" applyFill="1" applyBorder="1" applyAlignment="1">
      <alignment horizontal="right" vertical="center" indent="1"/>
    </xf>
    <xf numFmtId="164" fontId="0" fillId="8" borderId="3" xfId="2" applyNumberFormat="1" applyFont="1" applyFill="1" applyBorder="1" applyAlignment="1">
      <alignment horizontal="right" vertical="center" indent="1"/>
    </xf>
    <xf numFmtId="164" fontId="0" fillId="3" borderId="3" xfId="3" applyNumberFormat="1" applyFont="1" applyFill="1" applyBorder="1" applyAlignment="1">
      <alignment horizontal="right" vertical="center" indent="1"/>
    </xf>
    <xf numFmtId="164" fontId="0" fillId="3" borderId="4" xfId="3" applyNumberFormat="1" applyFont="1" applyFill="1" applyBorder="1" applyAlignment="1">
      <alignment horizontal="right" vertical="center" indent="1"/>
    </xf>
    <xf numFmtId="0" fontId="7" fillId="0" borderId="0" xfId="0" applyFont="1" applyAlignment="1">
      <alignment horizontal="left" vertical="center"/>
    </xf>
    <xf numFmtId="0" fontId="8" fillId="3" borderId="3" xfId="0" applyFont="1" applyFill="1" applyBorder="1" applyAlignment="1">
      <alignment horizontal="left" vertical="center"/>
    </xf>
    <xf numFmtId="0" fontId="10" fillId="3" borderId="4" xfId="0" applyFont="1" applyFill="1" applyBorder="1" applyAlignment="1">
      <alignment vertical="top"/>
    </xf>
    <xf numFmtId="0" fontId="10" fillId="5" borderId="1" xfId="3" applyFont="1" applyFill="1" applyBorder="1" applyAlignment="1">
      <alignment horizontal="center" vertical="center"/>
    </xf>
    <xf numFmtId="0" fontId="10" fillId="5" borderId="1" xfId="3" applyFont="1" applyFill="1" applyBorder="1" applyAlignment="1">
      <alignment horizontal="center" vertical="center" wrapText="1"/>
    </xf>
    <xf numFmtId="0" fontId="10" fillId="5" borderId="4" xfId="3" applyFont="1" applyFill="1" applyBorder="1" applyAlignment="1">
      <alignment horizontal="center" vertical="center" wrapText="1"/>
    </xf>
    <xf numFmtId="0" fontId="10" fillId="4" borderId="9" xfId="1" applyFont="1" applyFill="1" applyBorder="1" applyAlignment="1">
      <alignment horizontal="left" vertical="center"/>
    </xf>
    <xf numFmtId="3" fontId="11" fillId="8" borderId="0" xfId="0" applyNumberFormat="1" applyFont="1" applyFill="1" applyAlignment="1">
      <alignment horizontal="center" vertical="center"/>
    </xf>
    <xf numFmtId="9" fontId="11" fillId="8" borderId="0" xfId="0" applyNumberFormat="1" applyFont="1" applyFill="1" applyAlignment="1">
      <alignment horizontal="center" vertical="center"/>
    </xf>
    <xf numFmtId="9" fontId="11" fillId="8" borderId="3" xfId="0" applyNumberFormat="1" applyFont="1" applyFill="1" applyBorder="1" applyAlignment="1">
      <alignment horizontal="center" vertical="center"/>
    </xf>
    <xf numFmtId="0" fontId="10" fillId="4" borderId="5" xfId="1" applyFont="1" applyFill="1" applyBorder="1" applyAlignment="1">
      <alignment horizontal="left" vertical="center"/>
    </xf>
    <xf numFmtId="3" fontId="11" fillId="3" borderId="0" xfId="0" applyNumberFormat="1" applyFont="1" applyFill="1" applyAlignment="1">
      <alignment horizontal="center" vertical="center"/>
    </xf>
    <xf numFmtId="9" fontId="11" fillId="3" borderId="0" xfId="0" applyNumberFormat="1" applyFont="1" applyFill="1" applyAlignment="1">
      <alignment horizontal="center" vertical="center"/>
    </xf>
    <xf numFmtId="9" fontId="11" fillId="3" borderId="3" xfId="0" applyNumberFormat="1" applyFont="1" applyFill="1" applyBorder="1" applyAlignment="1">
      <alignment horizontal="center" vertical="center"/>
    </xf>
    <xf numFmtId="0" fontId="10" fillId="4" borderId="6" xfId="1" applyFont="1" applyFill="1" applyBorder="1" applyAlignment="1">
      <alignment horizontal="left" vertical="center"/>
    </xf>
    <xf numFmtId="3" fontId="11" fillId="3" borderId="13" xfId="0" applyNumberFormat="1" applyFont="1" applyFill="1" applyBorder="1" applyAlignment="1">
      <alignment horizontal="center" vertical="center"/>
    </xf>
    <xf numFmtId="9" fontId="11" fillId="3" borderId="1" xfId="0" applyNumberFormat="1" applyFont="1" applyFill="1" applyBorder="1" applyAlignment="1">
      <alignment horizontal="center" vertical="center"/>
    </xf>
    <xf numFmtId="9" fontId="11" fillId="3" borderId="4" xfId="0" applyNumberFormat="1" applyFont="1" applyFill="1" applyBorder="1" applyAlignment="1">
      <alignment horizontal="center" vertical="center"/>
    </xf>
    <xf numFmtId="0" fontId="2" fillId="0" borderId="0" xfId="0" applyFont="1" applyAlignment="1">
      <alignment vertical="center" wrapText="1"/>
    </xf>
    <xf numFmtId="0" fontId="12" fillId="0" borderId="0" xfId="0" applyFont="1" applyAlignment="1">
      <alignment horizontal="left" vertical="center"/>
    </xf>
    <xf numFmtId="3" fontId="0" fillId="0" borderId="0" xfId="0" applyNumberFormat="1"/>
    <xf numFmtId="165" fontId="3" fillId="3" borderId="0" xfId="3" applyNumberFormat="1" applyFill="1" applyBorder="1" applyAlignment="1">
      <alignment horizontal="center" vertical="center" wrapText="1"/>
    </xf>
    <xf numFmtId="9" fontId="0" fillId="0" borderId="0" xfId="4" applyFont="1"/>
    <xf numFmtId="0" fontId="0" fillId="0" borderId="2" xfId="0" applyBorder="1" applyAlignment="1">
      <alignment horizontal="center" vertical="center" wrapText="1"/>
    </xf>
    <xf numFmtId="0" fontId="0" fillId="0" borderId="2" xfId="0" applyBorder="1"/>
    <xf numFmtId="3" fontId="0" fillId="0" borderId="2" xfId="0" applyNumberFormat="1" applyBorder="1"/>
    <xf numFmtId="164" fontId="0" fillId="0" borderId="2" xfId="0" applyNumberFormat="1" applyBorder="1"/>
    <xf numFmtId="0" fontId="6" fillId="0" borderId="0" xfId="0" applyFont="1" applyAlignment="1">
      <alignment horizontal="left" vertical="center"/>
    </xf>
    <xf numFmtId="0" fontId="7" fillId="0" borderId="0" xfId="0" applyFont="1" applyAlignment="1">
      <alignment horizontal="left" vertical="center" wrapText="1"/>
    </xf>
    <xf numFmtId="0" fontId="2" fillId="0" borderId="0" xfId="0" applyFont="1" applyAlignment="1">
      <alignment horizontal="center" vertical="center"/>
    </xf>
    <xf numFmtId="0" fontId="1" fillId="3" borderId="0" xfId="0" applyFont="1" applyFill="1"/>
    <xf numFmtId="0" fontId="0" fillId="3" borderId="0" xfId="0" applyFill="1" applyAlignment="1">
      <alignment wrapText="1"/>
    </xf>
    <xf numFmtId="0" fontId="13" fillId="0" borderId="2" xfId="0" applyFont="1" applyBorder="1" applyAlignment="1">
      <alignment horizontal="center" vertical="center" wrapText="1"/>
    </xf>
    <xf numFmtId="3" fontId="5" fillId="0" borderId="2" xfId="0" applyNumberFormat="1" applyFont="1" applyBorder="1"/>
    <xf numFmtId="3" fontId="13" fillId="0" borderId="2" xfId="0" applyNumberFormat="1" applyFont="1" applyBorder="1"/>
    <xf numFmtId="166" fontId="0" fillId="3" borderId="0" xfId="0" applyNumberFormat="1" applyFill="1"/>
    <xf numFmtId="0" fontId="5" fillId="0" borderId="2" xfId="0" applyFont="1" applyBorder="1" applyAlignment="1">
      <alignment vertical="center"/>
    </xf>
    <xf numFmtId="3" fontId="5" fillId="0" borderId="2" xfId="0" applyNumberFormat="1" applyFont="1" applyBorder="1" applyAlignment="1">
      <alignment vertical="center"/>
    </xf>
    <xf numFmtId="164" fontId="5" fillId="0" borderId="2" xfId="4" applyNumberFormat="1" applyFont="1" applyFill="1" applyBorder="1" applyAlignment="1">
      <alignment vertical="center"/>
    </xf>
    <xf numFmtId="0" fontId="12" fillId="0" borderId="0" xfId="0" applyFont="1" applyAlignment="1">
      <alignment vertical="center"/>
    </xf>
    <xf numFmtId="0" fontId="4" fillId="4" borderId="14" xfId="1" applyFont="1" applyFill="1" applyBorder="1" applyAlignment="1">
      <alignment horizontal="center" vertical="center" wrapText="1"/>
    </xf>
    <xf numFmtId="0" fontId="0" fillId="5" borderId="9" xfId="3" applyFont="1" applyFill="1" applyBorder="1" applyAlignment="1">
      <alignment vertical="center"/>
    </xf>
    <xf numFmtId="3" fontId="0" fillId="8" borderId="10" xfId="3" applyNumberFormat="1" applyFont="1" applyFill="1" applyBorder="1" applyAlignment="1">
      <alignment horizontal="right" vertical="center" indent="3"/>
    </xf>
    <xf numFmtId="3" fontId="0" fillId="8" borderId="15" xfId="3" applyNumberFormat="1" applyFont="1" applyFill="1" applyBorder="1" applyAlignment="1">
      <alignment horizontal="right" vertical="center" indent="2"/>
    </xf>
    <xf numFmtId="0" fontId="0" fillId="5" borderId="5" xfId="2" applyFont="1" applyFill="1" applyBorder="1" applyAlignment="1">
      <alignment vertical="center"/>
    </xf>
    <xf numFmtId="3" fontId="0" fillId="3" borderId="0" xfId="2" applyNumberFormat="1" applyFont="1" applyFill="1" applyBorder="1" applyAlignment="1">
      <alignment horizontal="right" vertical="center" indent="3"/>
    </xf>
    <xf numFmtId="3" fontId="0" fillId="3" borderId="12" xfId="2" applyNumberFormat="1" applyFont="1" applyFill="1" applyBorder="1" applyAlignment="1">
      <alignment horizontal="right" vertical="center" indent="2"/>
    </xf>
    <xf numFmtId="0" fontId="0" fillId="5" borderId="5" xfId="3" applyFont="1" applyFill="1" applyBorder="1" applyAlignment="1">
      <alignment vertical="center"/>
    </xf>
    <xf numFmtId="3" fontId="0" fillId="8" borderId="0" xfId="3" applyNumberFormat="1" applyFont="1" applyFill="1" applyBorder="1" applyAlignment="1">
      <alignment horizontal="right" vertical="center" indent="3"/>
    </xf>
    <xf numFmtId="3" fontId="0" fillId="8" borderId="12" xfId="3" applyNumberFormat="1" applyFont="1" applyFill="1" applyBorder="1" applyAlignment="1">
      <alignment horizontal="right" vertical="center" indent="2"/>
    </xf>
    <xf numFmtId="0" fontId="4" fillId="4" borderId="6" xfId="1" applyFont="1" applyFill="1" applyBorder="1" applyAlignment="1">
      <alignment vertical="center"/>
    </xf>
    <xf numFmtId="3" fontId="4" fillId="4" borderId="1" xfId="1" applyNumberFormat="1" applyFont="1" applyFill="1" applyBorder="1" applyAlignment="1">
      <alignment horizontal="right" vertical="center" indent="3"/>
    </xf>
    <xf numFmtId="3" fontId="4" fillId="4" borderId="13" xfId="1" applyNumberFormat="1" applyFont="1" applyFill="1" applyBorder="1" applyAlignment="1">
      <alignment horizontal="right" vertical="center" indent="2"/>
    </xf>
    <xf numFmtId="3" fontId="0" fillId="8" borderId="0" xfId="2" applyNumberFormat="1" applyFont="1" applyFill="1" applyBorder="1" applyAlignment="1">
      <alignment horizontal="right" vertical="center" indent="3"/>
    </xf>
    <xf numFmtId="3" fontId="0" fillId="8" borderId="12" xfId="2" applyNumberFormat="1" applyFont="1" applyFill="1" applyBorder="1" applyAlignment="1">
      <alignment horizontal="right" vertical="center" indent="2"/>
    </xf>
    <xf numFmtId="3" fontId="0" fillId="3" borderId="0" xfId="3" applyNumberFormat="1" applyFont="1" applyFill="1" applyBorder="1" applyAlignment="1">
      <alignment horizontal="right" vertical="center" indent="3"/>
    </xf>
    <xf numFmtId="3" fontId="0" fillId="3" borderId="12" xfId="3" applyNumberFormat="1" applyFont="1" applyFill="1" applyBorder="1" applyAlignment="1">
      <alignment horizontal="right" vertical="center" indent="2"/>
    </xf>
    <xf numFmtId="0" fontId="4" fillId="4" borderId="2" xfId="1" applyFont="1" applyFill="1" applyBorder="1" applyAlignment="1">
      <alignment vertical="center"/>
    </xf>
    <xf numFmtId="3" fontId="4" fillId="4" borderId="7" xfId="1" applyNumberFormat="1" applyFont="1" applyFill="1" applyBorder="1" applyAlignment="1">
      <alignment horizontal="right" vertical="center" indent="3"/>
    </xf>
    <xf numFmtId="3" fontId="4" fillId="4" borderId="14" xfId="1" applyNumberFormat="1" applyFont="1" applyFill="1" applyBorder="1" applyAlignment="1">
      <alignment horizontal="right" vertical="center" indent="2"/>
    </xf>
    <xf numFmtId="164" fontId="4" fillId="4" borderId="8" xfId="1" applyNumberFormat="1" applyFont="1" applyFill="1" applyBorder="1" applyAlignment="1">
      <alignment horizontal="right" vertical="center" indent="1"/>
    </xf>
    <xf numFmtId="0" fontId="0" fillId="5" borderId="5" xfId="2" applyFont="1" applyFill="1" applyBorder="1" applyAlignment="1">
      <alignment horizontal="left" vertical="center" wrapText="1"/>
    </xf>
    <xf numFmtId="0" fontId="0" fillId="5" borderId="6" xfId="3" applyFont="1" applyFill="1" applyBorder="1" applyAlignment="1">
      <alignment vertical="center"/>
    </xf>
    <xf numFmtId="3" fontId="0" fillId="3" borderId="1" xfId="3" applyNumberFormat="1" applyFont="1" applyFill="1" applyBorder="1" applyAlignment="1">
      <alignment horizontal="right" vertical="center" indent="3"/>
    </xf>
    <xf numFmtId="3" fontId="0" fillId="3" borderId="13" xfId="3" applyNumberFormat="1" applyFont="1" applyFill="1" applyBorder="1" applyAlignment="1">
      <alignment horizontal="right" vertical="center" indent="2"/>
    </xf>
    <xf numFmtId="3" fontId="1" fillId="3" borderId="0" xfId="0" applyNumberFormat="1" applyFont="1" applyFill="1"/>
    <xf numFmtId="9" fontId="1" fillId="3" borderId="0" xfId="4" applyFont="1" applyFill="1"/>
    <xf numFmtId="0" fontId="14" fillId="0" borderId="0" xfId="0" applyFont="1" applyAlignment="1">
      <alignment horizontal="left" vertical="center"/>
    </xf>
    <xf numFmtId="0" fontId="16" fillId="3" borderId="0" xfId="0" applyFont="1" applyFill="1"/>
    <xf numFmtId="0" fontId="17" fillId="10" borderId="2" xfId="0" applyFont="1" applyFill="1" applyBorder="1" applyAlignment="1">
      <alignment horizontal="center" vertical="center" wrapText="1"/>
    </xf>
    <xf numFmtId="0" fontId="16" fillId="5" borderId="2" xfId="0" applyFont="1" applyFill="1" applyBorder="1"/>
    <xf numFmtId="3" fontId="16" fillId="5" borderId="2" xfId="0" applyNumberFormat="1" applyFont="1" applyFill="1" applyBorder="1"/>
    <xf numFmtId="3" fontId="17" fillId="5" borderId="2" xfId="0" applyNumberFormat="1" applyFont="1" applyFill="1" applyBorder="1"/>
    <xf numFmtId="0" fontId="16" fillId="3" borderId="2" xfId="0" applyFont="1" applyFill="1" applyBorder="1"/>
    <xf numFmtId="164" fontId="18" fillId="3" borderId="2" xfId="4" applyNumberFormat="1" applyFont="1" applyFill="1" applyBorder="1"/>
    <xf numFmtId="164" fontId="19" fillId="3" borderId="2" xfId="4" applyNumberFormat="1" applyFont="1" applyFill="1" applyBorder="1"/>
    <xf numFmtId="0" fontId="16" fillId="3" borderId="2" xfId="0" applyFont="1" applyFill="1" applyBorder="1" applyAlignment="1">
      <alignment vertical="center"/>
    </xf>
    <xf numFmtId="164" fontId="18" fillId="3" borderId="2" xfId="4" applyNumberFormat="1" applyFont="1" applyFill="1" applyBorder="1" applyAlignment="1">
      <alignment vertical="center"/>
    </xf>
    <xf numFmtId="164" fontId="19" fillId="3" borderId="2" xfId="4" applyNumberFormat="1" applyFont="1" applyFill="1" applyBorder="1" applyAlignment="1">
      <alignment vertical="center"/>
    </xf>
    <xf numFmtId="3" fontId="16" fillId="5" borderId="2" xfId="0" applyNumberFormat="1" applyFont="1" applyFill="1" applyBorder="1" applyAlignment="1">
      <alignment horizontal="right" vertical="center"/>
    </xf>
    <xf numFmtId="3" fontId="16" fillId="5" borderId="2" xfId="0" applyNumberFormat="1" applyFont="1" applyFill="1" applyBorder="1" applyAlignment="1">
      <alignment horizontal="right" vertical="center" wrapText="1"/>
    </xf>
    <xf numFmtId="3" fontId="17" fillId="5" borderId="2" xfId="1" applyNumberFormat="1" applyFont="1" applyFill="1" applyBorder="1" applyAlignment="1">
      <alignment horizontal="right" vertical="center" wrapText="1"/>
    </xf>
    <xf numFmtId="3" fontId="16" fillId="5" borderId="2" xfId="1" applyNumberFormat="1" applyFont="1" applyFill="1" applyBorder="1" applyAlignment="1">
      <alignment horizontal="right" vertical="center" wrapText="1"/>
    </xf>
    <xf numFmtId="0" fontId="16" fillId="5" borderId="2" xfId="0" applyFont="1" applyFill="1" applyBorder="1" applyAlignment="1">
      <alignment wrapText="1"/>
    </xf>
    <xf numFmtId="164" fontId="16" fillId="5" borderId="2" xfId="0" applyNumberFormat="1" applyFont="1" applyFill="1" applyBorder="1" applyAlignment="1">
      <alignment horizontal="right" vertical="center" wrapText="1"/>
    </xf>
    <xf numFmtId="0" fontId="4" fillId="0" borderId="15" xfId="1" applyFont="1" applyFill="1" applyBorder="1" applyAlignment="1">
      <alignment horizontal="center" vertical="center"/>
    </xf>
    <xf numFmtId="165" fontId="10" fillId="0" borderId="15" xfId="3" applyNumberFormat="1" applyFont="1" applyFill="1" applyBorder="1" applyAlignment="1">
      <alignment horizontal="center" vertical="center" wrapText="1"/>
    </xf>
    <xf numFmtId="165" fontId="10" fillId="0" borderId="10" xfId="3" applyNumberFormat="1" applyFont="1" applyFill="1" applyBorder="1" applyAlignment="1">
      <alignment horizontal="center" vertical="center" wrapText="1"/>
    </xf>
    <xf numFmtId="165" fontId="3" fillId="0" borderId="10" xfId="3" applyNumberFormat="1" applyFill="1" applyBorder="1" applyAlignment="1">
      <alignment horizontal="center" vertical="center" wrapText="1"/>
    </xf>
    <xf numFmtId="165" fontId="3" fillId="0" borderId="11" xfId="3" applyNumberFormat="1" applyFill="1" applyBorder="1" applyAlignment="1">
      <alignment horizontal="center" vertical="center" wrapText="1"/>
    </xf>
    <xf numFmtId="0" fontId="4" fillId="9" borderId="12" xfId="1" applyFont="1" applyFill="1" applyBorder="1" applyAlignment="1">
      <alignment horizontal="center" vertical="center"/>
    </xf>
    <xf numFmtId="165" fontId="10" fillId="9" borderId="12" xfId="3" applyNumberFormat="1" applyFont="1" applyFill="1" applyBorder="1" applyAlignment="1">
      <alignment horizontal="center" vertical="center" wrapText="1"/>
    </xf>
    <xf numFmtId="165" fontId="10" fillId="9" borderId="0" xfId="3" applyNumberFormat="1" applyFont="1" applyFill="1" applyBorder="1" applyAlignment="1">
      <alignment horizontal="center" vertical="center" wrapText="1"/>
    </xf>
    <xf numFmtId="165" fontId="3" fillId="9" borderId="0" xfId="3" applyNumberFormat="1" applyFill="1" applyBorder="1" applyAlignment="1">
      <alignment horizontal="center" vertical="center" wrapText="1"/>
    </xf>
    <xf numFmtId="165" fontId="3" fillId="9" borderId="3" xfId="3" applyNumberFormat="1" applyFill="1" applyBorder="1" applyAlignment="1">
      <alignment horizontal="center" vertical="center" wrapText="1"/>
    </xf>
    <xf numFmtId="0" fontId="4" fillId="0" borderId="13" xfId="1" applyFont="1" applyFill="1" applyBorder="1" applyAlignment="1">
      <alignment horizontal="center" vertical="center"/>
    </xf>
    <xf numFmtId="165" fontId="10" fillId="0" borderId="13" xfId="3" applyNumberFormat="1" applyFont="1" applyFill="1" applyBorder="1" applyAlignment="1">
      <alignment horizontal="center" vertical="center" wrapText="1"/>
    </xf>
    <xf numFmtId="165" fontId="10" fillId="0" borderId="1" xfId="3" applyNumberFormat="1" applyFont="1" applyFill="1" applyBorder="1" applyAlignment="1">
      <alignment horizontal="center" vertical="center" wrapText="1"/>
    </xf>
    <xf numFmtId="165" fontId="3" fillId="0" borderId="1" xfId="3" applyNumberFormat="1" applyFill="1" applyBorder="1" applyAlignment="1">
      <alignment horizontal="center" vertical="center" wrapText="1"/>
    </xf>
    <xf numFmtId="165" fontId="3" fillId="0" borderId="4" xfId="3" applyNumberFormat="1" applyFill="1" applyBorder="1" applyAlignment="1">
      <alignment horizontal="center" vertical="center" wrapText="1"/>
    </xf>
    <xf numFmtId="165" fontId="10" fillId="0" borderId="11" xfId="3" applyNumberFormat="1" applyFont="1" applyFill="1" applyBorder="1" applyAlignment="1">
      <alignment horizontal="center" vertical="center" wrapText="1"/>
    </xf>
    <xf numFmtId="165" fontId="10" fillId="9" borderId="3" xfId="3" applyNumberFormat="1" applyFont="1" applyFill="1" applyBorder="1" applyAlignment="1">
      <alignment horizontal="center" vertical="center" wrapText="1"/>
    </xf>
    <xf numFmtId="165" fontId="10" fillId="0" borderId="4" xfId="3" applyNumberFormat="1" applyFont="1" applyFill="1" applyBorder="1" applyAlignment="1">
      <alignment horizontal="center" vertical="center" wrapText="1"/>
    </xf>
    <xf numFmtId="0" fontId="20" fillId="0" borderId="0" xfId="0" applyFont="1"/>
    <xf numFmtId="0" fontId="4" fillId="3" borderId="0" xfId="1" applyFont="1" applyFill="1" applyBorder="1" applyAlignment="1">
      <alignment horizontal="center" vertical="center"/>
    </xf>
    <xf numFmtId="165" fontId="0" fillId="0" borderId="0" xfId="0" applyNumberFormat="1"/>
    <xf numFmtId="167" fontId="0" fillId="0" borderId="0" xfId="0" applyNumberFormat="1"/>
    <xf numFmtId="0" fontId="0" fillId="0" borderId="0" xfId="0" applyAlignment="1">
      <alignment horizontal="center"/>
    </xf>
    <xf numFmtId="0" fontId="7" fillId="0" borderId="0" xfId="0" applyFont="1" applyAlignment="1">
      <alignment vertical="top"/>
    </xf>
    <xf numFmtId="164" fontId="0" fillId="3" borderId="0" xfId="4" applyNumberFormat="1" applyFont="1" applyFill="1" applyBorder="1"/>
    <xf numFmtId="164" fontId="0" fillId="0" borderId="2" xfId="4" applyNumberFormat="1" applyFont="1" applyBorder="1"/>
    <xf numFmtId="164" fontId="0" fillId="0" borderId="6" xfId="4" applyNumberFormat="1" applyFont="1" applyBorder="1"/>
    <xf numFmtId="0" fontId="0" fillId="0" borderId="8" xfId="0" applyBorder="1"/>
    <xf numFmtId="0" fontId="0" fillId="0" borderId="14" xfId="0" applyBorder="1" applyAlignment="1">
      <alignment horizontal="center"/>
    </xf>
    <xf numFmtId="164" fontId="0" fillId="0" borderId="5" xfId="4" applyNumberFormat="1" applyFont="1" applyBorder="1"/>
    <xf numFmtId="3" fontId="0" fillId="0" borderId="5" xfId="0" applyNumberFormat="1" applyBorder="1"/>
    <xf numFmtId="0" fontId="0" fillId="0" borderId="16" xfId="0" applyBorder="1" applyAlignment="1">
      <alignment horizontal="center"/>
    </xf>
    <xf numFmtId="164" fontId="10" fillId="0" borderId="5" xfId="4" applyNumberFormat="1" applyFont="1" applyBorder="1"/>
    <xf numFmtId="49" fontId="21" fillId="0" borderId="12" xfId="0" applyNumberFormat="1" applyFont="1" applyBorder="1" applyAlignment="1">
      <alignment horizontal="left"/>
    </xf>
    <xf numFmtId="164" fontId="10" fillId="0" borderId="5" xfId="4" applyNumberFormat="1" applyFont="1" applyFill="1" applyBorder="1"/>
    <xf numFmtId="0" fontId="22" fillId="0" borderId="0" xfId="0" applyFont="1" applyAlignment="1">
      <alignment horizontal="center"/>
    </xf>
    <xf numFmtId="0" fontId="9" fillId="3" borderId="0" xfId="1" applyFont="1" applyFill="1" applyBorder="1" applyAlignment="1">
      <alignment horizontal="center" vertical="center" wrapText="1"/>
    </xf>
    <xf numFmtId="0" fontId="9" fillId="4" borderId="4" xfId="1" applyFont="1" applyFill="1" applyBorder="1" applyAlignment="1">
      <alignment horizontal="center" vertical="center" wrapText="1"/>
    </xf>
    <xf numFmtId="0" fontId="9" fillId="4" borderId="13" xfId="1" applyFont="1" applyFill="1" applyBorder="1" applyAlignment="1">
      <alignment horizontal="center" vertical="center" wrapText="1"/>
    </xf>
    <xf numFmtId="0" fontId="9" fillId="4" borderId="1" xfId="1" applyFont="1" applyFill="1" applyBorder="1" applyAlignment="1">
      <alignment horizontal="center" vertical="center" wrapText="1"/>
    </xf>
    <xf numFmtId="0" fontId="9" fillId="3" borderId="0" xfId="1" applyFont="1" applyFill="1" applyBorder="1" applyAlignment="1">
      <alignment horizontal="center" vertical="center"/>
    </xf>
    <xf numFmtId="10" fontId="0" fillId="0" borderId="0" xfId="4" applyNumberFormat="1" applyFont="1"/>
    <xf numFmtId="0" fontId="7" fillId="0" borderId="0" xfId="0" applyFont="1" applyAlignment="1">
      <alignment horizontal="left" vertical="center"/>
    </xf>
    <xf numFmtId="0" fontId="5" fillId="3" borderId="3" xfId="0" applyFont="1" applyFill="1" applyBorder="1" applyAlignment="1">
      <alignment horizontal="center" vertical="center" wrapText="1"/>
    </xf>
    <xf numFmtId="0" fontId="12" fillId="0" borderId="0" xfId="0" applyFont="1" applyAlignment="1">
      <alignment horizontal="center" vertical="center"/>
    </xf>
    <xf numFmtId="0" fontId="15" fillId="10" borderId="2" xfId="0" applyFont="1" applyFill="1" applyBorder="1" applyAlignment="1">
      <alignment horizontal="center" vertical="center"/>
    </xf>
    <xf numFmtId="0" fontId="5" fillId="0" borderId="1" xfId="0" applyFont="1" applyBorder="1" applyAlignment="1">
      <alignment horizontal="center"/>
    </xf>
    <xf numFmtId="0" fontId="16" fillId="10" borderId="9" xfId="0" applyFont="1" applyFill="1" applyBorder="1" applyAlignment="1">
      <alignment horizontal="center" vertical="center" wrapText="1"/>
    </xf>
    <xf numFmtId="0" fontId="16" fillId="10" borderId="6" xfId="0" applyFont="1" applyFill="1" applyBorder="1" applyAlignment="1">
      <alignment horizontal="center" vertical="center" wrapText="1"/>
    </xf>
    <xf numFmtId="0" fontId="16" fillId="10" borderId="9" xfId="0" applyFont="1" applyFill="1" applyBorder="1" applyAlignment="1">
      <alignment horizontal="center" vertical="center"/>
    </xf>
    <xf numFmtId="0" fontId="16" fillId="10" borderId="5" xfId="0" applyFont="1" applyFill="1" applyBorder="1" applyAlignment="1">
      <alignment horizontal="center" vertical="center"/>
    </xf>
    <xf numFmtId="0" fontId="16" fillId="10" borderId="6" xfId="0" applyFont="1" applyFill="1" applyBorder="1" applyAlignment="1">
      <alignment horizontal="center" vertical="center"/>
    </xf>
    <xf numFmtId="0" fontId="22" fillId="0" borderId="0" xfId="0" applyFont="1" applyAlignment="1">
      <alignment horizontal="center"/>
    </xf>
    <xf numFmtId="0" fontId="7" fillId="0" borderId="0" xfId="0" applyFont="1" applyAlignment="1">
      <alignment horizontal="left" vertical="top"/>
    </xf>
    <xf numFmtId="0" fontId="9" fillId="4" borderId="15" xfId="1" applyFont="1" applyFill="1" applyBorder="1" applyAlignment="1">
      <alignment horizontal="center" vertical="center"/>
    </xf>
    <xf numFmtId="0" fontId="9" fillId="4" borderId="11" xfId="1" applyFont="1" applyFill="1" applyBorder="1" applyAlignment="1">
      <alignment horizontal="center" vertical="center"/>
    </xf>
    <xf numFmtId="0" fontId="9" fillId="4" borderId="13" xfId="1" applyFont="1" applyFill="1" applyBorder="1" applyAlignment="1">
      <alignment horizontal="center" vertical="center"/>
    </xf>
    <xf numFmtId="0" fontId="9" fillId="4" borderId="4" xfId="1" applyFont="1" applyFill="1" applyBorder="1" applyAlignment="1">
      <alignment horizontal="center" vertical="center"/>
    </xf>
    <xf numFmtId="0" fontId="9" fillId="4" borderId="14" xfId="1" applyFont="1" applyFill="1" applyBorder="1" applyAlignment="1">
      <alignment horizontal="center" vertical="center" wrapText="1"/>
    </xf>
    <xf numFmtId="0" fontId="9" fillId="4" borderId="8" xfId="1" applyFont="1" applyFill="1" applyBorder="1" applyAlignment="1">
      <alignment horizontal="center" vertical="center" wrapText="1"/>
    </xf>
    <xf numFmtId="0" fontId="9" fillId="4" borderId="14" xfId="1" applyFont="1" applyFill="1" applyBorder="1" applyAlignment="1">
      <alignment horizontal="center" vertical="center"/>
    </xf>
    <xf numFmtId="0" fontId="9" fillId="4" borderId="8" xfId="1" applyFont="1" applyFill="1" applyBorder="1" applyAlignment="1">
      <alignment horizontal="center" vertical="center"/>
    </xf>
    <xf numFmtId="0" fontId="12" fillId="0" borderId="0" xfId="0" applyFont="1" applyAlignment="1">
      <alignment horizontal="center" vertical="center" wrapText="1"/>
    </xf>
    <xf numFmtId="0" fontId="9" fillId="4" borderId="0" xfId="1" applyFont="1" applyFill="1" applyBorder="1" applyAlignment="1">
      <alignment horizontal="center" vertical="center"/>
    </xf>
    <xf numFmtId="0" fontId="9" fillId="4" borderId="3" xfId="1" applyFont="1" applyFill="1" applyBorder="1" applyAlignment="1">
      <alignment horizontal="center" vertical="center"/>
    </xf>
    <xf numFmtId="0" fontId="4" fillId="4" borderId="15" xfId="1" applyFont="1" applyFill="1" applyBorder="1" applyAlignment="1">
      <alignment horizontal="center" vertical="center"/>
    </xf>
    <xf numFmtId="0" fontId="4" fillId="4" borderId="12" xfId="1" applyFont="1" applyFill="1" applyBorder="1" applyAlignment="1">
      <alignment horizontal="center" vertical="center"/>
    </xf>
    <xf numFmtId="0" fontId="4" fillId="4" borderId="13" xfId="1" applyFont="1" applyFill="1" applyBorder="1" applyAlignment="1">
      <alignment horizontal="center" vertical="center"/>
    </xf>
    <xf numFmtId="0" fontId="7" fillId="0" borderId="0" xfId="0" applyFont="1" applyAlignment="1">
      <alignment horizontal="left" vertical="center" wrapText="1"/>
    </xf>
    <xf numFmtId="0" fontId="12" fillId="0" borderId="0" xfId="0" applyFont="1" applyAlignment="1">
      <alignment horizontal="center" vertical="center" wrapText="1" readingOrder="1"/>
    </xf>
  </cellXfs>
  <cellStyles count="5">
    <cellStyle name="40 % - Accent1" xfId="2" builtinId="31"/>
    <cellStyle name="60 % - Accent1" xfId="3" builtinId="32"/>
    <cellStyle name="Accent1" xfId="1" builtinId="29"/>
    <cellStyle name="Normal" xfId="0" builtinId="0"/>
    <cellStyle name="Pourcentage" xfId="4" builtinId="5"/>
  </cellStyles>
  <dxfs count="0"/>
  <tableStyles count="0" defaultTableStyle="TableStyleMedium2" defaultPivotStyle="PivotStyleLight16"/>
  <colors>
    <mruColors>
      <color rgb="FF005670"/>
      <color rgb="FF44546A"/>
      <color rgb="FFC6E0B4"/>
      <color rgb="FF991E66"/>
      <color rgb="FF52AE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'Evolutions résidents étranger'!$B$1</c:f>
              <c:strCache>
                <c:ptCount val="1"/>
                <c:pt idx="0">
                  <c:v>Retraités résidant à l'étranger</c:v>
                </c:pt>
              </c:strCache>
            </c:strRef>
          </c:tx>
          <c:spPr>
            <a:solidFill>
              <a:srgbClr val="991E66"/>
            </a:solidFill>
            <a:ln>
              <a:noFill/>
            </a:ln>
            <a:effectLst/>
          </c:spPr>
          <c:invertIfNegative val="0"/>
          <c:cat>
            <c:numRef>
              <c:f>'Evolutions résidents étranger'!$A$2:$A$45</c:f>
              <c:numCache>
                <c:formatCode>General</c:formatCode>
                <c:ptCount val="4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numCache>
            </c:numRef>
          </c:cat>
          <c:val>
            <c:numRef>
              <c:f>'Evolutions résidents étranger'!$B$2:$B$45</c:f>
              <c:numCache>
                <c:formatCode>#,##0</c:formatCode>
                <c:ptCount val="44"/>
                <c:pt idx="0">
                  <c:v>231944</c:v>
                </c:pt>
                <c:pt idx="1">
                  <c:v>248781</c:v>
                </c:pt>
                <c:pt idx="2">
                  <c:v>265189</c:v>
                </c:pt>
                <c:pt idx="3">
                  <c:v>282329</c:v>
                </c:pt>
                <c:pt idx="4">
                  <c:v>303409</c:v>
                </c:pt>
                <c:pt idx="5">
                  <c:v>322670</c:v>
                </c:pt>
                <c:pt idx="6">
                  <c:v>341644</c:v>
                </c:pt>
                <c:pt idx="7">
                  <c:v>367584</c:v>
                </c:pt>
                <c:pt idx="8">
                  <c:v>395100</c:v>
                </c:pt>
                <c:pt idx="9">
                  <c:v>422287</c:v>
                </c:pt>
                <c:pt idx="10">
                  <c:v>457279</c:v>
                </c:pt>
                <c:pt idx="11">
                  <c:v>492316</c:v>
                </c:pt>
                <c:pt idx="12">
                  <c:v>533708</c:v>
                </c:pt>
                <c:pt idx="13">
                  <c:v>579228</c:v>
                </c:pt>
                <c:pt idx="14">
                  <c:v>626799</c:v>
                </c:pt>
                <c:pt idx="15">
                  <c:v>670309</c:v>
                </c:pt>
                <c:pt idx="16">
                  <c:v>717681</c:v>
                </c:pt>
                <c:pt idx="17">
                  <c:v>760667</c:v>
                </c:pt>
                <c:pt idx="18">
                  <c:v>806814</c:v>
                </c:pt>
                <c:pt idx="19">
                  <c:v>852694</c:v>
                </c:pt>
                <c:pt idx="20">
                  <c:v>892432</c:v>
                </c:pt>
                <c:pt idx="21">
                  <c:v>937920</c:v>
                </c:pt>
                <c:pt idx="22">
                  <c:v>979085</c:v>
                </c:pt>
                <c:pt idx="23">
                  <c:v>1020050</c:v>
                </c:pt>
                <c:pt idx="24">
                  <c:v>1054992</c:v>
                </c:pt>
                <c:pt idx="25">
                  <c:v>1091887</c:v>
                </c:pt>
                <c:pt idx="26">
                  <c:v>1132382</c:v>
                </c:pt>
                <c:pt idx="27">
                  <c:v>1156471</c:v>
                </c:pt>
                <c:pt idx="28">
                  <c:v>1182510</c:v>
                </c:pt>
                <c:pt idx="29">
                  <c:v>1212251</c:v>
                </c:pt>
                <c:pt idx="30">
                  <c:v>1234693</c:v>
                </c:pt>
                <c:pt idx="31">
                  <c:v>1250791</c:v>
                </c:pt>
                <c:pt idx="32">
                  <c:v>1256324</c:v>
                </c:pt>
                <c:pt idx="33">
                  <c:v>1264294</c:v>
                </c:pt>
                <c:pt idx="34">
                  <c:v>1244684</c:v>
                </c:pt>
                <c:pt idx="35">
                  <c:v>1235287</c:v>
                </c:pt>
                <c:pt idx="36">
                  <c:v>1226545</c:v>
                </c:pt>
                <c:pt idx="37">
                  <c:v>1157786</c:v>
                </c:pt>
                <c:pt idx="38">
                  <c:v>1179007</c:v>
                </c:pt>
                <c:pt idx="39">
                  <c:v>1208268</c:v>
                </c:pt>
                <c:pt idx="40">
                  <c:v>1123741</c:v>
                </c:pt>
                <c:pt idx="41">
                  <c:v>1102647</c:v>
                </c:pt>
                <c:pt idx="42">
                  <c:v>1087595</c:v>
                </c:pt>
                <c:pt idx="43">
                  <c:v>1076238</c:v>
                </c:pt>
              </c:numCache>
            </c:numRef>
          </c:val>
          <c:extLst>
            <c:ext xmlns:c16="http://schemas.microsoft.com/office/drawing/2014/chart" uri="{C3380CC4-5D6E-409C-BE32-E72D297353CC}">
              <c16:uniqueId val="{00000000-187D-4AE0-8B3A-1A548345BA84}"/>
            </c:ext>
          </c:extLst>
        </c:ser>
        <c:dLbls>
          <c:showLegendKey val="0"/>
          <c:showVal val="0"/>
          <c:showCatName val="0"/>
          <c:showSerName val="0"/>
          <c:showPercent val="0"/>
          <c:showBubbleSize val="0"/>
        </c:dLbls>
        <c:gapWidth val="219"/>
        <c:overlap val="-27"/>
        <c:axId val="512107592"/>
        <c:axId val="512109232"/>
      </c:barChart>
      <c:lineChart>
        <c:grouping val="standard"/>
        <c:varyColors val="0"/>
        <c:ser>
          <c:idx val="1"/>
          <c:order val="1"/>
          <c:tx>
            <c:strRef>
              <c:f>'Evolutions résidents étranger'!$C$1</c:f>
              <c:strCache>
                <c:ptCount val="1"/>
                <c:pt idx="0">
                  <c:v>Proportion du nombre total de retraités</c:v>
                </c:pt>
              </c:strCache>
            </c:strRef>
          </c:tx>
          <c:spPr>
            <a:ln w="28575" cap="rnd">
              <a:solidFill>
                <a:srgbClr val="52AE32"/>
              </a:solidFill>
              <a:round/>
            </a:ln>
            <a:effectLst/>
          </c:spPr>
          <c:marker>
            <c:symbol val="none"/>
          </c:marker>
          <c:cat>
            <c:numRef>
              <c:f>'Evolutions résidents étranger'!$A$2:$A$44</c:f>
              <c:numCache>
                <c:formatCode>General</c:formatCode>
                <c:ptCount val="4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numCache>
            </c:numRef>
          </c:cat>
          <c:val>
            <c:numRef>
              <c:f>'Evolutions résidents étranger'!$C$2:$C$45</c:f>
              <c:numCache>
                <c:formatCode>0.0%</c:formatCode>
                <c:ptCount val="44"/>
                <c:pt idx="0">
                  <c:v>4.6492692570818749E-2</c:v>
                </c:pt>
                <c:pt idx="1">
                  <c:v>4.8659940207074814E-2</c:v>
                </c:pt>
                <c:pt idx="2">
                  <c:v>5.083222045384015E-2</c:v>
                </c:pt>
                <c:pt idx="3">
                  <c:v>5.1847142483827206E-2</c:v>
                </c:pt>
                <c:pt idx="4">
                  <c:v>5.3099025520027751E-2</c:v>
                </c:pt>
                <c:pt idx="5">
                  <c:v>5.3761237259884687E-2</c:v>
                </c:pt>
                <c:pt idx="6">
                  <c:v>5.4315084532862198E-2</c:v>
                </c:pt>
                <c:pt idx="7">
                  <c:v>5.5900266906498783E-2</c:v>
                </c:pt>
                <c:pt idx="8">
                  <c:v>5.7570532280442947E-2</c:v>
                </c:pt>
                <c:pt idx="9">
                  <c:v>5.9002726811899164E-2</c:v>
                </c:pt>
                <c:pt idx="10">
                  <c:v>6.1131235124227905E-2</c:v>
                </c:pt>
                <c:pt idx="11">
                  <c:v>6.3290242602140737E-2</c:v>
                </c:pt>
                <c:pt idx="12">
                  <c:v>6.6002406572192834E-2</c:v>
                </c:pt>
                <c:pt idx="13">
                  <c:v>6.922398193857697E-2</c:v>
                </c:pt>
                <c:pt idx="14">
                  <c:v>7.2551899055932539E-2</c:v>
                </c:pt>
                <c:pt idx="15">
                  <c:v>7.5710281211971708E-2</c:v>
                </c:pt>
                <c:pt idx="16">
                  <c:v>7.9065001039428776E-2</c:v>
                </c:pt>
                <c:pt idx="17">
                  <c:v>8.1946836205331677E-2</c:v>
                </c:pt>
                <c:pt idx="18">
                  <c:v>8.5031079859113068E-2</c:v>
                </c:pt>
                <c:pt idx="19">
                  <c:v>8.8037201580489E-2</c:v>
                </c:pt>
                <c:pt idx="20">
                  <c:v>9.1313888524515011E-2</c:v>
                </c:pt>
                <c:pt idx="21">
                  <c:v>9.4319936983276495E-2</c:v>
                </c:pt>
                <c:pt idx="22">
                  <c:v>9.6827709110904089E-2</c:v>
                </c:pt>
                <c:pt idx="23">
                  <c:v>9.9300443198988037E-2</c:v>
                </c:pt>
                <c:pt idx="24">
                  <c:v>9.9488333749207153E-2</c:v>
                </c:pt>
                <c:pt idx="25">
                  <c:v>0.1000294714388594</c:v>
                </c:pt>
                <c:pt idx="26">
                  <c:v>0.10022877555115417</c:v>
                </c:pt>
                <c:pt idx="27">
                  <c:v>9.888665287434753E-2</c:v>
                </c:pt>
                <c:pt idx="28">
                  <c:v>9.7893247509207068E-2</c:v>
                </c:pt>
                <c:pt idx="29">
                  <c:v>9.7882707343421513E-2</c:v>
                </c:pt>
                <c:pt idx="30">
                  <c:v>9.5824906793897907E-2</c:v>
                </c:pt>
                <c:pt idx="31">
                  <c:v>9.54651513436542E-2</c:v>
                </c:pt>
                <c:pt idx="32">
                  <c:v>9.4923836466649147E-2</c:v>
                </c:pt>
                <c:pt idx="33">
                  <c:v>9.3657783074270015E-2</c:v>
                </c:pt>
                <c:pt idx="34">
                  <c:v>9.0940866853611593E-2</c:v>
                </c:pt>
                <c:pt idx="35">
                  <c:v>8.9159291141170105E-2</c:v>
                </c:pt>
                <c:pt idx="36">
                  <c:v>8.745644629116274E-2</c:v>
                </c:pt>
                <c:pt idx="37">
                  <c:v>8.1882896565049462E-2</c:v>
                </c:pt>
                <c:pt idx="38">
                  <c:v>8.2146913203487631E-2</c:v>
                </c:pt>
                <c:pt idx="39">
                  <c:v>8.3089632590098217E-2</c:v>
                </c:pt>
                <c:pt idx="40">
                  <c:v>7.6182277057178616E-2</c:v>
                </c:pt>
                <c:pt idx="41">
                  <c:v>7.4256520071266915E-2</c:v>
                </c:pt>
                <c:pt idx="42">
                  <c:v>7.1999999999999995E-2</c:v>
                </c:pt>
                <c:pt idx="43">
                  <c:v>7.0564011566004822E-2</c:v>
                </c:pt>
              </c:numCache>
            </c:numRef>
          </c:val>
          <c:smooth val="0"/>
          <c:extLst>
            <c:ext xmlns:c16="http://schemas.microsoft.com/office/drawing/2014/chart" uri="{C3380CC4-5D6E-409C-BE32-E72D297353CC}">
              <c16:uniqueId val="{00000001-187D-4AE0-8B3A-1A548345BA84}"/>
            </c:ext>
          </c:extLst>
        </c:ser>
        <c:dLbls>
          <c:showLegendKey val="0"/>
          <c:showVal val="0"/>
          <c:showCatName val="0"/>
          <c:showSerName val="0"/>
          <c:showPercent val="0"/>
          <c:showBubbleSize val="0"/>
        </c:dLbls>
        <c:marker val="1"/>
        <c:smooth val="0"/>
        <c:axId val="428269176"/>
        <c:axId val="428267208"/>
      </c:lineChart>
      <c:catAx>
        <c:axId val="512107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2109232"/>
        <c:crosses val="autoZero"/>
        <c:auto val="1"/>
        <c:lblAlgn val="ctr"/>
        <c:lblOffset val="100"/>
        <c:tickLblSkip val="1"/>
        <c:tickMarkSkip val="1"/>
        <c:noMultiLvlLbl val="0"/>
      </c:catAx>
      <c:valAx>
        <c:axId val="5121092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2107592"/>
        <c:crosses val="autoZero"/>
        <c:crossBetween val="between"/>
      </c:valAx>
      <c:valAx>
        <c:axId val="428267208"/>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8269176"/>
        <c:crosses val="max"/>
        <c:crossBetween val="between"/>
      </c:valAx>
      <c:catAx>
        <c:axId val="428269176"/>
        <c:scaling>
          <c:orientation val="minMax"/>
        </c:scaling>
        <c:delete val="1"/>
        <c:axPos val="b"/>
        <c:numFmt formatCode="General" sourceLinked="1"/>
        <c:majorTickMark val="out"/>
        <c:minorTickMark val="none"/>
        <c:tickLblPos val="nextTo"/>
        <c:crossAx val="42826720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66675</xdr:colOff>
      <xdr:row>1</xdr:row>
      <xdr:rowOff>131445</xdr:rowOff>
    </xdr:from>
    <xdr:to>
      <xdr:col>10</xdr:col>
      <xdr:colOff>638175</xdr:colOff>
      <xdr:row>18</xdr:row>
      <xdr:rowOff>158877</xdr:rowOff>
    </xdr:to>
    <xdr:graphicFrame macro="">
      <xdr:nvGraphicFramePr>
        <xdr:cNvPr id="2" name="Graphique 1">
          <a:extLst>
            <a:ext uri="{FF2B5EF4-FFF2-40B4-BE49-F238E27FC236}">
              <a16:creationId xmlns:a16="http://schemas.microsoft.com/office/drawing/2014/main" id="{18BB2F27-F0DB-4784-B121-C809AB6079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SPR/PSN/RECUEIL/Recueil%20donn&#233;es%202023/T1_RETRAITES/Tableaux%20PJ%20du%20recueil/1_8_R&#233;sidence%20des%20retra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eu résidence"/>
      <sheetName val="Carsat résidence et liquidation"/>
      <sheetName val="Département de résidence DP-DD"/>
      <sheetName val="Ensemble des retraités par dept"/>
      <sheetName val="Effectifs résidents étranger"/>
      <sheetName val="Résidence 10 principaux pays"/>
      <sheetName val="Pays de résidants"/>
      <sheetName val="Evolutions résidents étranger"/>
      <sheetName val="Montant global"/>
      <sheetName val="Pyramide des âges"/>
    </sheetNames>
    <sheetDataSet>
      <sheetData sheetId="0"/>
      <sheetData sheetId="1">
        <row r="27">
          <cell r="B27">
            <v>1077669</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072B1-1B8F-4D85-8866-CE3ECA5A4AEC}">
  <dimension ref="A1:Q20"/>
  <sheetViews>
    <sheetView showGridLines="0" tabSelected="1" workbookViewId="0">
      <selection activeCell="D26" sqref="D26"/>
    </sheetView>
  </sheetViews>
  <sheetFormatPr baseColWidth="10" defaultColWidth="11.453125" defaultRowHeight="14.5" x14ac:dyDescent="0.35"/>
  <cols>
    <col min="1" max="1" width="17.26953125" style="1" customWidth="1"/>
    <col min="2" max="9" width="13.7265625" style="1" customWidth="1"/>
    <col min="10" max="10" width="14.54296875" style="1" bestFit="1" customWidth="1"/>
    <col min="11" max="16384" width="11.453125" style="1"/>
  </cols>
  <sheetData>
    <row r="1" spans="1:17" ht="23.25" customHeight="1" x14ac:dyDescent="0.35">
      <c r="A1" s="151" t="s">
        <v>63</v>
      </c>
      <c r="B1" s="151"/>
      <c r="C1" s="151"/>
      <c r="D1" s="151"/>
      <c r="E1" s="151"/>
      <c r="F1" s="151"/>
      <c r="G1" s="151"/>
      <c r="H1" s="151"/>
      <c r="I1" s="151"/>
      <c r="J1" s="51"/>
    </row>
    <row r="2" spans="1:17" x14ac:dyDescent="0.35">
      <c r="A2" s="49"/>
      <c r="B2" s="49"/>
      <c r="C2" s="49"/>
      <c r="D2" s="49"/>
      <c r="E2" s="49"/>
      <c r="F2" s="49"/>
      <c r="G2" s="49"/>
      <c r="H2" s="49"/>
      <c r="I2" s="49"/>
      <c r="J2" s="49"/>
      <c r="L2" s="52"/>
      <c r="M2" s="52"/>
      <c r="N2" s="52"/>
    </row>
    <row r="3" spans="1:17" ht="15.5" x14ac:dyDescent="0.35">
      <c r="A3" s="89"/>
      <c r="B3" s="89"/>
      <c r="C3" s="152" t="s">
        <v>0</v>
      </c>
      <c r="D3" s="152"/>
      <c r="E3" s="152"/>
      <c r="F3" s="152"/>
      <c r="G3" s="152"/>
      <c r="H3" s="152"/>
      <c r="I3" s="152"/>
      <c r="J3" s="49"/>
      <c r="K3" s="153" t="s">
        <v>64</v>
      </c>
      <c r="L3" s="153"/>
      <c r="M3" s="153"/>
      <c r="N3" s="153"/>
      <c r="O3" s="153"/>
      <c r="P3" s="153"/>
      <c r="Q3" s="153"/>
    </row>
    <row r="4" spans="1:17" ht="46.5" x14ac:dyDescent="0.35">
      <c r="A4" s="90"/>
      <c r="B4" s="90"/>
      <c r="C4" s="91" t="s">
        <v>3</v>
      </c>
      <c r="D4" s="91" t="s">
        <v>4</v>
      </c>
      <c r="E4" s="91" t="s">
        <v>5</v>
      </c>
      <c r="F4" s="91" t="s">
        <v>6</v>
      </c>
      <c r="G4" s="91" t="s">
        <v>7</v>
      </c>
      <c r="H4" s="91" t="s">
        <v>9</v>
      </c>
      <c r="I4" s="91" t="s">
        <v>8</v>
      </c>
      <c r="J4" s="53"/>
      <c r="K4" s="54" t="s">
        <v>3</v>
      </c>
      <c r="L4" s="54" t="s">
        <v>4</v>
      </c>
      <c r="M4" s="54" t="s">
        <v>5</v>
      </c>
      <c r="N4" s="54" t="s">
        <v>6</v>
      </c>
      <c r="O4" s="54" t="s">
        <v>7</v>
      </c>
      <c r="P4" s="54" t="s">
        <v>9</v>
      </c>
      <c r="Q4" s="54" t="s">
        <v>8</v>
      </c>
    </row>
    <row r="5" spans="1:17" ht="15.5" x14ac:dyDescent="0.35">
      <c r="A5" s="154" t="s">
        <v>65</v>
      </c>
      <c r="B5" s="92" t="s">
        <v>62</v>
      </c>
      <c r="C5" s="93">
        <v>11579782</v>
      </c>
      <c r="D5" s="93">
        <v>222953</v>
      </c>
      <c r="E5" s="94">
        <f>SUM(C5:D5)</f>
        <v>11802735</v>
      </c>
      <c r="F5" s="93">
        <v>6738</v>
      </c>
      <c r="G5" s="94">
        <v>645224</v>
      </c>
      <c r="H5" s="93">
        <v>123</v>
      </c>
      <c r="I5" s="93">
        <f>SUM(E5:H5)</f>
        <v>12454820</v>
      </c>
      <c r="K5" s="55">
        <v>13702943</v>
      </c>
      <c r="L5" s="55">
        <v>252835</v>
      </c>
      <c r="M5" s="56">
        <f>SUM(K5:L5)</f>
        <v>13955778</v>
      </c>
      <c r="N5" s="55">
        <v>5661</v>
      </c>
      <c r="O5" s="56">
        <v>1087595</v>
      </c>
      <c r="P5" s="55">
        <v>137</v>
      </c>
      <c r="Q5" s="55">
        <f>SUM(M5:P5)</f>
        <v>15049171</v>
      </c>
    </row>
    <row r="6" spans="1:17" ht="15.5" x14ac:dyDescent="0.35">
      <c r="A6" s="155"/>
      <c r="B6" s="95" t="s">
        <v>2</v>
      </c>
      <c r="C6" s="96">
        <f>C5/$I$5</f>
        <v>0.92974302318299262</v>
      </c>
      <c r="D6" s="96">
        <f t="shared" ref="D6:I6" si="0">D5/$I$5</f>
        <v>1.7900941161734976E-2</v>
      </c>
      <c r="E6" s="97">
        <f t="shared" si="0"/>
        <v>0.94764396434472753</v>
      </c>
      <c r="F6" s="96">
        <f t="shared" si="0"/>
        <v>5.4099537367862402E-4</v>
      </c>
      <c r="G6" s="97">
        <f t="shared" si="0"/>
        <v>5.1805164586882828E-2</v>
      </c>
      <c r="H6" s="96">
        <f t="shared" si="0"/>
        <v>9.8756947109633058E-6</v>
      </c>
      <c r="I6" s="96">
        <f t="shared" si="0"/>
        <v>1</v>
      </c>
      <c r="K6" s="57"/>
    </row>
    <row r="7" spans="1:17" ht="15.5" x14ac:dyDescent="0.35">
      <c r="A7" s="154" t="s">
        <v>66</v>
      </c>
      <c r="B7" s="92" t="s">
        <v>62</v>
      </c>
      <c r="C7" s="93">
        <v>2022275</v>
      </c>
      <c r="D7" s="93">
        <v>28842</v>
      </c>
      <c r="E7" s="94">
        <f>SUM(C7:D7)</f>
        <v>2051117</v>
      </c>
      <c r="F7" s="93">
        <v>476</v>
      </c>
      <c r="G7" s="94">
        <v>59253</v>
      </c>
      <c r="H7" s="93">
        <v>4</v>
      </c>
      <c r="I7" s="93">
        <f>SUM(E7:H7)</f>
        <v>2110850</v>
      </c>
    </row>
    <row r="8" spans="1:17" ht="39.75" customHeight="1" x14ac:dyDescent="0.35">
      <c r="A8" s="155"/>
      <c r="B8" s="98" t="s">
        <v>2</v>
      </c>
      <c r="C8" s="99">
        <f>C7/$I$7</f>
        <v>0.95803823104436603</v>
      </c>
      <c r="D8" s="99">
        <f t="shared" ref="D8:I8" si="1">D7/$I$7</f>
        <v>1.3663689982708388E-2</v>
      </c>
      <c r="E8" s="100">
        <f t="shared" si="1"/>
        <v>0.97170192102707442</v>
      </c>
      <c r="F8" s="99">
        <f t="shared" si="1"/>
        <v>2.2550157519482674E-4</v>
      </c>
      <c r="G8" s="100">
        <f t="shared" si="1"/>
        <v>2.8070682426510646E-2</v>
      </c>
      <c r="H8" s="99">
        <f t="shared" si="1"/>
        <v>1.8949712201245944E-6</v>
      </c>
      <c r="I8" s="99">
        <f t="shared" si="1"/>
        <v>1</v>
      </c>
      <c r="K8" s="57"/>
    </row>
    <row r="9" spans="1:17" ht="15.5" x14ac:dyDescent="0.35">
      <c r="A9" s="154" t="s">
        <v>67</v>
      </c>
      <c r="B9" s="92" t="s">
        <v>62</v>
      </c>
      <c r="C9" s="101">
        <v>303020</v>
      </c>
      <c r="D9" s="102">
        <v>11196</v>
      </c>
      <c r="E9" s="103">
        <f>SUM(C9:D9)</f>
        <v>314216</v>
      </c>
      <c r="F9" s="102">
        <v>275</v>
      </c>
      <c r="G9" s="103">
        <v>371761</v>
      </c>
      <c r="H9" s="101">
        <v>17</v>
      </c>
      <c r="I9" s="104">
        <f>SUM(E9:H9)</f>
        <v>686269</v>
      </c>
    </row>
    <row r="10" spans="1:17" ht="15.5" x14ac:dyDescent="0.35">
      <c r="A10" s="155"/>
      <c r="B10" s="95" t="s">
        <v>2</v>
      </c>
      <c r="C10" s="96">
        <f>C9/$I$9</f>
        <v>0.44154697356284489</v>
      </c>
      <c r="D10" s="96">
        <f t="shared" ref="D10:I10" si="2">D9/$I$9</f>
        <v>1.6314302409113628E-2</v>
      </c>
      <c r="E10" s="97">
        <f t="shared" si="2"/>
        <v>0.45786127597195853</v>
      </c>
      <c r="F10" s="96">
        <f t="shared" si="2"/>
        <v>4.0071750290338043E-4</v>
      </c>
      <c r="G10" s="97">
        <f t="shared" si="2"/>
        <v>0.54171323489768586</v>
      </c>
      <c r="H10" s="96">
        <f t="shared" si="2"/>
        <v>2.4771627452208975E-5</v>
      </c>
      <c r="I10" s="96">
        <f t="shared" si="2"/>
        <v>1</v>
      </c>
    </row>
    <row r="11" spans="1:17" ht="15.5" x14ac:dyDescent="0.35">
      <c r="A11" s="156" t="s">
        <v>52</v>
      </c>
      <c r="B11" s="92" t="s">
        <v>62</v>
      </c>
      <c r="C11" s="93">
        <f>C5+C7+C9</f>
        <v>13905077</v>
      </c>
      <c r="D11" s="93">
        <f t="shared" ref="D11:I11" si="3">D5+D7+D9</f>
        <v>262991</v>
      </c>
      <c r="E11" s="94">
        <f t="shared" si="3"/>
        <v>14168068</v>
      </c>
      <c r="F11" s="93">
        <f>F5+F7+F9</f>
        <v>7489</v>
      </c>
      <c r="G11" s="94">
        <f t="shared" si="3"/>
        <v>1076238</v>
      </c>
      <c r="H11" s="93">
        <f t="shared" si="3"/>
        <v>144</v>
      </c>
      <c r="I11" s="93">
        <f t="shared" si="3"/>
        <v>15251939</v>
      </c>
    </row>
    <row r="12" spans="1:17" ht="15.5" x14ac:dyDescent="0.35">
      <c r="A12" s="157"/>
      <c r="B12" s="95" t="s">
        <v>2</v>
      </c>
      <c r="C12" s="96">
        <f>C11/$I$11</f>
        <v>0.91169240842098831</v>
      </c>
      <c r="D12" s="96">
        <f t="shared" ref="D12:I12" si="4">D11/$I$11</f>
        <v>1.7243119055223077E-2</v>
      </c>
      <c r="E12" s="97">
        <f t="shared" si="4"/>
        <v>0.92893552747621133</v>
      </c>
      <c r="F12" s="96">
        <f t="shared" si="4"/>
        <v>4.9101953528662816E-4</v>
      </c>
      <c r="G12" s="97">
        <f t="shared" si="4"/>
        <v>7.0564011566004822E-2</v>
      </c>
      <c r="H12" s="96">
        <f t="shared" si="4"/>
        <v>9.4414224971657708E-6</v>
      </c>
      <c r="I12" s="96">
        <f t="shared" si="4"/>
        <v>1</v>
      </c>
    </row>
    <row r="13" spans="1:17" ht="36.75" customHeight="1" x14ac:dyDescent="0.35">
      <c r="A13" s="158"/>
      <c r="B13" s="105" t="s">
        <v>68</v>
      </c>
      <c r="C13" s="106">
        <f>C11/K5-1</f>
        <v>1.4751137766536804E-2</v>
      </c>
      <c r="D13" s="106">
        <f t="shared" ref="D13:I13" si="5">D11/L5-1</f>
        <v>4.0168489330986601E-2</v>
      </c>
      <c r="E13" s="106">
        <f t="shared" si="5"/>
        <v>1.5211620591843777E-2</v>
      </c>
      <c r="F13" s="106">
        <f>F11/N5-1</f>
        <v>0.32291114644055829</v>
      </c>
      <c r="G13" s="106">
        <f t="shared" si="5"/>
        <v>-1.0442306189344386E-2</v>
      </c>
      <c r="H13" s="106">
        <f t="shared" si="5"/>
        <v>5.1094890510948954E-2</v>
      </c>
      <c r="I13" s="106">
        <f t="shared" si="5"/>
        <v>1.3473698983153204E-2</v>
      </c>
    </row>
    <row r="14" spans="1:17" x14ac:dyDescent="0.35">
      <c r="A14" s="149" t="s">
        <v>69</v>
      </c>
      <c r="B14" s="149"/>
      <c r="C14" s="149"/>
      <c r="D14" s="149"/>
      <c r="E14" s="149"/>
      <c r="F14" s="149"/>
      <c r="G14" s="149"/>
      <c r="H14" s="149"/>
      <c r="I14" s="149"/>
      <c r="J14" s="149"/>
    </row>
    <row r="15" spans="1:17" x14ac:dyDescent="0.35">
      <c r="A15" s="22" t="s">
        <v>60</v>
      </c>
      <c r="B15" s="22"/>
      <c r="C15" s="22"/>
      <c r="D15" s="22"/>
      <c r="E15" s="22"/>
      <c r="F15" s="22"/>
      <c r="G15" s="22"/>
      <c r="H15" s="22"/>
      <c r="I15" s="22"/>
      <c r="J15" s="22"/>
    </row>
    <row r="16" spans="1:17" x14ac:dyDescent="0.35">
      <c r="A16" s="22" t="s">
        <v>59</v>
      </c>
      <c r="B16" s="22"/>
      <c r="C16" s="22"/>
      <c r="D16" s="22"/>
      <c r="E16" s="22"/>
      <c r="F16" s="22"/>
      <c r="G16" s="22"/>
      <c r="H16" s="22"/>
      <c r="I16" s="22"/>
      <c r="J16" s="22"/>
    </row>
    <row r="19" spans="1:9" ht="30" customHeight="1" x14ac:dyDescent="0.35">
      <c r="A19" s="150" t="s">
        <v>70</v>
      </c>
      <c r="B19" s="58" t="s">
        <v>62</v>
      </c>
      <c r="C19" s="59">
        <f>C5+C7</f>
        <v>13602057</v>
      </c>
      <c r="D19" s="59">
        <f t="shared" ref="D19:I19" si="6">D5+D7</f>
        <v>251795</v>
      </c>
      <c r="E19" s="59">
        <f t="shared" si="6"/>
        <v>13853852</v>
      </c>
      <c r="F19" s="59">
        <f>F5+F7</f>
        <v>7214</v>
      </c>
      <c r="G19" s="59">
        <f t="shared" si="6"/>
        <v>704477</v>
      </c>
      <c r="H19" s="59">
        <f t="shared" si="6"/>
        <v>127</v>
      </c>
      <c r="I19" s="59">
        <f t="shared" si="6"/>
        <v>14565670</v>
      </c>
    </row>
    <row r="20" spans="1:9" x14ac:dyDescent="0.35">
      <c r="A20" s="150"/>
      <c r="B20" s="58" t="s">
        <v>2</v>
      </c>
      <c r="C20" s="60">
        <f>C19/$I$19</f>
        <v>0.93384355130934593</v>
      </c>
      <c r="D20" s="60">
        <f t="shared" ref="D20:I20" si="7">D19/$I$19</f>
        <v>1.7286880727079495E-2</v>
      </c>
      <c r="E20" s="60">
        <f t="shared" si="7"/>
        <v>0.95113043203642533</v>
      </c>
      <c r="F20" s="60">
        <f t="shared" si="7"/>
        <v>4.9527416177903253E-4</v>
      </c>
      <c r="G20" s="60">
        <f t="shared" si="7"/>
        <v>4.8365574669754295E-2</v>
      </c>
      <c r="H20" s="60">
        <f t="shared" si="7"/>
        <v>8.7191320412998511E-6</v>
      </c>
      <c r="I20" s="60">
        <f t="shared" si="7"/>
        <v>1</v>
      </c>
    </row>
  </sheetData>
  <mergeCells count="9">
    <mergeCell ref="A14:J14"/>
    <mergeCell ref="A19:A20"/>
    <mergeCell ref="A1:I1"/>
    <mergeCell ref="C3:I3"/>
    <mergeCell ref="K3:Q3"/>
    <mergeCell ref="A5:A6"/>
    <mergeCell ref="A7:A8"/>
    <mergeCell ref="A9:A10"/>
    <mergeCell ref="A11:A13"/>
  </mergeCells>
  <pageMargins left="0.7" right="0.7" top="0.75" bottom="0.75" header="0.3" footer="0.3"/>
  <pageSetup paperSize="9" orientation="portrait" verticalDpi="1200" r:id="rId1"/>
  <ignoredErrors>
    <ignoredError sqref="E6:I13"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1174E-60B2-4C4E-9ECC-23B6FA05C119}">
  <dimension ref="A1:K30"/>
  <sheetViews>
    <sheetView showGridLines="0" workbookViewId="0">
      <selection activeCell="G6" sqref="G6"/>
    </sheetView>
  </sheetViews>
  <sheetFormatPr baseColWidth="10" defaultColWidth="11.54296875" defaultRowHeight="14.5" x14ac:dyDescent="0.35"/>
  <cols>
    <col min="1" max="1" width="27.7265625" customWidth="1"/>
    <col min="2" max="2" width="19.54296875" customWidth="1"/>
    <col min="3" max="3" width="10.7265625" customWidth="1"/>
    <col min="4" max="4" width="19.54296875" customWidth="1"/>
    <col min="5" max="5" width="10.7265625" customWidth="1"/>
  </cols>
  <sheetData>
    <row r="1" spans="1:11" ht="26.25" customHeight="1" x14ac:dyDescent="0.35">
      <c r="A1" s="61" t="s">
        <v>71</v>
      </c>
    </row>
    <row r="2" spans="1:11" ht="45.75" customHeight="1" x14ac:dyDescent="0.35">
      <c r="A2" s="4" t="s">
        <v>72</v>
      </c>
      <c r="B2" s="62" t="s">
        <v>10</v>
      </c>
      <c r="C2" s="3" t="s">
        <v>11</v>
      </c>
      <c r="D2" s="62" t="s">
        <v>73</v>
      </c>
      <c r="E2" s="3" t="s">
        <v>11</v>
      </c>
      <c r="G2" s="151"/>
      <c r="H2" s="151"/>
      <c r="I2" s="151"/>
      <c r="J2" s="151"/>
      <c r="K2" s="151"/>
    </row>
    <row r="3" spans="1:11" x14ac:dyDescent="0.35">
      <c r="A3" s="63" t="s">
        <v>12</v>
      </c>
      <c r="B3" s="64">
        <v>810158</v>
      </c>
      <c r="C3" s="7">
        <f>B3/$B$28</f>
        <v>5.3118360885130736E-2</v>
      </c>
      <c r="D3" s="65">
        <v>781209</v>
      </c>
      <c r="E3" s="15">
        <f>D3/$D$25</f>
        <v>5.1220307136030374E-2</v>
      </c>
    </row>
    <row r="4" spans="1:11" x14ac:dyDescent="0.35">
      <c r="A4" s="66" t="s">
        <v>13</v>
      </c>
      <c r="B4" s="67">
        <v>341440</v>
      </c>
      <c r="C4" s="8">
        <f t="shared" ref="C4:C28" si="0">B4/$B$28</f>
        <v>2.2386661787724169E-2</v>
      </c>
      <c r="D4" s="68">
        <v>358255</v>
      </c>
      <c r="E4" s="16">
        <f t="shared" ref="E4:E25" si="1">D4/$D$25</f>
        <v>2.3489144560570299E-2</v>
      </c>
    </row>
    <row r="5" spans="1:11" x14ac:dyDescent="0.35">
      <c r="A5" s="69" t="s">
        <v>14</v>
      </c>
      <c r="B5" s="70">
        <v>678965</v>
      </c>
      <c r="C5" s="9">
        <f t="shared" si="0"/>
        <v>4.4516634901306647E-2</v>
      </c>
      <c r="D5" s="71">
        <v>701973</v>
      </c>
      <c r="E5" s="17">
        <f t="shared" si="1"/>
        <v>4.6025164406964914E-2</v>
      </c>
    </row>
    <row r="6" spans="1:11" x14ac:dyDescent="0.35">
      <c r="A6" s="66" t="s">
        <v>15</v>
      </c>
      <c r="B6" s="67">
        <v>1201339</v>
      </c>
      <c r="C6" s="8">
        <f t="shared" si="0"/>
        <v>7.8766312925851595E-2</v>
      </c>
      <c r="D6" s="68">
        <v>1317078</v>
      </c>
      <c r="E6" s="16">
        <f t="shared" si="1"/>
        <v>8.6354790692514574E-2</v>
      </c>
    </row>
    <row r="7" spans="1:11" x14ac:dyDescent="0.35">
      <c r="A7" s="69" t="s">
        <v>16</v>
      </c>
      <c r="B7" s="70">
        <v>647018</v>
      </c>
      <c r="C7" s="9">
        <f t="shared" si="0"/>
        <v>4.2422015981050019E-2</v>
      </c>
      <c r="D7" s="71">
        <v>600097</v>
      </c>
      <c r="E7" s="17">
        <f t="shared" si="1"/>
        <v>3.9345620251956162E-2</v>
      </c>
    </row>
    <row r="8" spans="1:11" x14ac:dyDescent="0.35">
      <c r="A8" s="66" t="s">
        <v>17</v>
      </c>
      <c r="B8" s="67">
        <v>1384219</v>
      </c>
      <c r="C8" s="8">
        <f t="shared" si="0"/>
        <v>9.075691949725212E-2</v>
      </c>
      <c r="D8" s="68">
        <v>1500629</v>
      </c>
      <c r="E8" s="16">
        <f t="shared" si="1"/>
        <v>9.8389391670134538E-2</v>
      </c>
    </row>
    <row r="9" spans="1:11" x14ac:dyDescent="0.35">
      <c r="A9" s="69" t="s">
        <v>18</v>
      </c>
      <c r="B9" s="70">
        <v>1256414</v>
      </c>
      <c r="C9" s="9">
        <f t="shared" si="0"/>
        <v>8.2377329203847452E-2</v>
      </c>
      <c r="D9" s="71">
        <v>1277772</v>
      </c>
      <c r="E9" s="17">
        <f t="shared" si="1"/>
        <v>8.3777675743392371E-2</v>
      </c>
    </row>
    <row r="10" spans="1:11" x14ac:dyDescent="0.35">
      <c r="A10" s="66" t="s">
        <v>19</v>
      </c>
      <c r="B10" s="67">
        <v>668957</v>
      </c>
      <c r="C10" s="8">
        <f t="shared" si="0"/>
        <v>4.3860456037753626E-2</v>
      </c>
      <c r="D10" s="68">
        <v>599758</v>
      </c>
      <c r="E10" s="16">
        <f t="shared" si="1"/>
        <v>3.932339356982742E-2</v>
      </c>
    </row>
    <row r="11" spans="1:11" x14ac:dyDescent="0.35">
      <c r="A11" s="69" t="s">
        <v>20</v>
      </c>
      <c r="B11" s="70">
        <v>578238</v>
      </c>
      <c r="C11" s="9">
        <f t="shared" si="0"/>
        <v>3.7912425429973196E-2</v>
      </c>
      <c r="D11" s="71">
        <v>612250</v>
      </c>
      <c r="E11" s="17">
        <f t="shared" si="1"/>
        <v>4.0142436971456551E-2</v>
      </c>
    </row>
    <row r="12" spans="1:11" x14ac:dyDescent="0.35">
      <c r="A12" s="66" t="s">
        <v>21</v>
      </c>
      <c r="B12" s="67">
        <v>877905</v>
      </c>
      <c r="C12" s="8">
        <f t="shared" si="0"/>
        <v>5.7560222342877193E-2</v>
      </c>
      <c r="D12" s="68">
        <v>827003</v>
      </c>
      <c r="E12" s="16">
        <f t="shared" si="1"/>
        <v>5.4222810620997104E-2</v>
      </c>
    </row>
    <row r="13" spans="1:11" x14ac:dyDescent="0.35">
      <c r="A13" s="69" t="s">
        <v>22</v>
      </c>
      <c r="B13" s="70">
        <v>612010</v>
      </c>
      <c r="C13" s="9">
        <f t="shared" si="0"/>
        <v>4.0126701267294604E-2</v>
      </c>
      <c r="D13" s="71">
        <v>621261</v>
      </c>
      <c r="E13" s="17">
        <f t="shared" si="1"/>
        <v>4.0733247097303499E-2</v>
      </c>
    </row>
    <row r="14" spans="1:11" x14ac:dyDescent="0.35">
      <c r="A14" s="66" t="s">
        <v>74</v>
      </c>
      <c r="B14" s="67">
        <v>1984436</v>
      </c>
      <c r="C14" s="8">
        <f t="shared" si="0"/>
        <v>0.13011040760128925</v>
      </c>
      <c r="D14" s="68">
        <v>2865641</v>
      </c>
      <c r="E14" s="16">
        <f t="shared" si="1"/>
        <v>0.18788699587639315</v>
      </c>
    </row>
    <row r="15" spans="1:11" x14ac:dyDescent="0.35">
      <c r="A15" s="69" t="s">
        <v>23</v>
      </c>
      <c r="B15" s="70">
        <v>792477</v>
      </c>
      <c r="C15" s="9">
        <f t="shared" si="0"/>
        <v>5.1959098446433601E-2</v>
      </c>
      <c r="D15" s="71">
        <v>719721</v>
      </c>
      <c r="E15" s="17">
        <f t="shared" si="1"/>
        <v>4.7188819729740594E-2</v>
      </c>
    </row>
    <row r="16" spans="1:11" x14ac:dyDescent="0.35">
      <c r="A16" s="66" t="s">
        <v>24</v>
      </c>
      <c r="B16" s="67">
        <v>778411</v>
      </c>
      <c r="C16" s="8">
        <f t="shared" si="0"/>
        <v>5.1036855051675725E-2</v>
      </c>
      <c r="D16" s="68">
        <v>784678</v>
      </c>
      <c r="E16" s="16">
        <f t="shared" si="1"/>
        <v>5.1447753626604462E-2</v>
      </c>
    </row>
    <row r="17" spans="1:8" x14ac:dyDescent="0.35">
      <c r="A17" s="69" t="s">
        <v>25</v>
      </c>
      <c r="B17" s="70">
        <v>625209</v>
      </c>
      <c r="C17" s="9">
        <f t="shared" si="0"/>
        <v>4.099209943076746E-2</v>
      </c>
      <c r="D17" s="71">
        <v>760382</v>
      </c>
      <c r="E17" s="17">
        <f t="shared" si="1"/>
        <v>4.9854775841943769E-2</v>
      </c>
    </row>
    <row r="18" spans="1:8" x14ac:dyDescent="0.35">
      <c r="A18" s="66" t="s">
        <v>26</v>
      </c>
      <c r="B18" s="67">
        <v>667881</v>
      </c>
      <c r="C18" s="8">
        <f t="shared" si="0"/>
        <v>4.3789907630760912E-2</v>
      </c>
      <c r="D18" s="68">
        <v>664588</v>
      </c>
      <c r="E18" s="16">
        <f t="shared" si="1"/>
        <v>4.3574000656572257E-2</v>
      </c>
    </row>
    <row r="19" spans="1:8" x14ac:dyDescent="0.35">
      <c r="A19" s="72" t="s">
        <v>27</v>
      </c>
      <c r="B19" s="73">
        <f>SUM(B3:B18)</f>
        <v>13905077</v>
      </c>
      <c r="C19" s="10">
        <f t="shared" si="0"/>
        <v>0.91169240842098831</v>
      </c>
      <c r="D19" s="74">
        <f>SUM(D3:D18)</f>
        <v>14992295</v>
      </c>
      <c r="E19" s="18">
        <f t="shared" si="1"/>
        <v>0.98297632845240202</v>
      </c>
    </row>
    <row r="20" spans="1:8" x14ac:dyDescent="0.35">
      <c r="A20" s="66" t="s">
        <v>28</v>
      </c>
      <c r="B20" s="75">
        <v>71680</v>
      </c>
      <c r="C20" s="11">
        <f t="shared" si="0"/>
        <v>4.6997303097002941E-3</v>
      </c>
      <c r="D20" s="76">
        <v>69068</v>
      </c>
      <c r="E20" s="19">
        <f t="shared" si="1"/>
        <v>4.5284733960711488E-3</v>
      </c>
    </row>
    <row r="21" spans="1:8" x14ac:dyDescent="0.35">
      <c r="A21" s="69" t="s">
        <v>29</v>
      </c>
      <c r="B21" s="77">
        <v>13469</v>
      </c>
      <c r="C21" s="12">
        <f t="shared" si="0"/>
        <v>8.8310083065504003E-4</v>
      </c>
      <c r="D21" s="78">
        <v>14770</v>
      </c>
      <c r="E21" s="20">
        <f>D21/$D$25</f>
        <v>9.6840146029957236E-4</v>
      </c>
    </row>
    <row r="22" spans="1:8" x14ac:dyDescent="0.35">
      <c r="A22" s="66" t="s">
        <v>30</v>
      </c>
      <c r="B22" s="75">
        <v>71382</v>
      </c>
      <c r="C22" s="11">
        <f>B22/$B$28</f>
        <v>4.6801918103658822E-3</v>
      </c>
      <c r="D22" s="76">
        <v>69741</v>
      </c>
      <c r="E22" s="19">
        <f t="shared" si="1"/>
        <v>4.572598933158597E-3</v>
      </c>
    </row>
    <row r="23" spans="1:8" x14ac:dyDescent="0.35">
      <c r="A23" s="69" t="s">
        <v>31</v>
      </c>
      <c r="B23" s="77">
        <v>106460</v>
      </c>
      <c r="C23" s="12">
        <f t="shared" si="0"/>
        <v>6.9800961045018602E-3</v>
      </c>
      <c r="D23" s="78">
        <v>106065</v>
      </c>
      <c r="E23" s="20">
        <f t="shared" si="1"/>
        <v>6.954197758068663E-3</v>
      </c>
    </row>
    <row r="24" spans="1:8" x14ac:dyDescent="0.35">
      <c r="A24" s="72" t="s">
        <v>32</v>
      </c>
      <c r="B24" s="73">
        <f>SUM(B20:B23)</f>
        <v>262991</v>
      </c>
      <c r="C24" s="10">
        <f t="shared" si="0"/>
        <v>1.7243119055223077E-2</v>
      </c>
      <c r="D24" s="74">
        <f>SUM(D20:D23)</f>
        <v>259644</v>
      </c>
      <c r="E24" s="18">
        <f t="shared" si="1"/>
        <v>1.7023671547597981E-2</v>
      </c>
    </row>
    <row r="25" spans="1:8" ht="16.5" customHeight="1" x14ac:dyDescent="0.35">
      <c r="A25" s="79" t="s">
        <v>5</v>
      </c>
      <c r="B25" s="80">
        <f>B24+B19</f>
        <v>14168068</v>
      </c>
      <c r="C25" s="13">
        <f t="shared" si="0"/>
        <v>0.92893552747621133</v>
      </c>
      <c r="D25" s="81">
        <f>D24+D19</f>
        <v>15251939</v>
      </c>
      <c r="E25" s="82">
        <f t="shared" si="1"/>
        <v>1</v>
      </c>
      <c r="G25" s="148"/>
    </row>
    <row r="26" spans="1:8" ht="27.75" customHeight="1" x14ac:dyDescent="0.35">
      <c r="A26" s="83" t="s">
        <v>33</v>
      </c>
      <c r="B26" s="75">
        <v>7633</v>
      </c>
      <c r="C26" s="11">
        <f t="shared" si="0"/>
        <v>5.0046095778379389E-4</v>
      </c>
      <c r="D26" s="76"/>
      <c r="E26" s="19"/>
      <c r="F26" s="5"/>
    </row>
    <row r="27" spans="1:8" x14ac:dyDescent="0.35">
      <c r="A27" s="84" t="s">
        <v>7</v>
      </c>
      <c r="B27" s="85">
        <v>1076238</v>
      </c>
      <c r="C27" s="14">
        <f t="shared" si="0"/>
        <v>7.0564011566004822E-2</v>
      </c>
      <c r="D27" s="86"/>
      <c r="E27" s="21"/>
      <c r="F27" s="5"/>
    </row>
    <row r="28" spans="1:8" x14ac:dyDescent="0.35">
      <c r="A28" s="72" t="s">
        <v>8</v>
      </c>
      <c r="B28" s="73">
        <f>SUM(B25:B27)</f>
        <v>15251939</v>
      </c>
      <c r="C28" s="10">
        <f t="shared" si="0"/>
        <v>1</v>
      </c>
      <c r="D28" s="81">
        <f>D25</f>
        <v>15251939</v>
      </c>
      <c r="E28" s="18">
        <f>E25</f>
        <v>1</v>
      </c>
    </row>
    <row r="29" spans="1:8" x14ac:dyDescent="0.35">
      <c r="A29" s="22" t="s">
        <v>69</v>
      </c>
      <c r="H29" s="42"/>
    </row>
    <row r="30" spans="1:8" x14ac:dyDescent="0.35">
      <c r="A30" s="22" t="s">
        <v>60</v>
      </c>
    </row>
  </sheetData>
  <mergeCells count="1">
    <mergeCell ref="G2:K2"/>
  </mergeCells>
  <pageMargins left="0.7" right="0.7" top="0.75" bottom="0.75" header="0.3" footer="0.3"/>
  <pageSetup paperSize="9" orientation="portrait" verticalDpi="0" r:id="rId1"/>
  <ignoredErrors>
    <ignoredError sqref="C19:C2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215DF-764E-455A-A94E-B7CE25BD3421}">
  <dimension ref="A2:P108"/>
  <sheetViews>
    <sheetView showGridLines="0" zoomScaleNormal="100" workbookViewId="0">
      <selection activeCell="D106" sqref="D106:F106"/>
    </sheetView>
  </sheetViews>
  <sheetFormatPr baseColWidth="10" defaultColWidth="15.453125" defaultRowHeight="14.5" x14ac:dyDescent="0.35"/>
  <cols>
    <col min="1" max="1" width="10" style="129" customWidth="1"/>
    <col min="2" max="2" width="25" bestFit="1" customWidth="1"/>
    <col min="3" max="8" width="14.7265625" customWidth="1"/>
    <col min="9" max="9" width="11.453125" style="1" customWidth="1"/>
    <col min="10" max="248" width="11.453125" customWidth="1"/>
    <col min="249" max="249" width="24.7265625" customWidth="1"/>
    <col min="261" max="504" width="11.453125" customWidth="1"/>
    <col min="505" max="505" width="24.7265625" customWidth="1"/>
    <col min="517" max="760" width="11.453125" customWidth="1"/>
    <col min="761" max="761" width="24.7265625" customWidth="1"/>
    <col min="773" max="1016" width="11.453125" customWidth="1"/>
    <col min="1017" max="1017" width="24.7265625" customWidth="1"/>
    <col min="1029" max="1272" width="11.453125" customWidth="1"/>
    <col min="1273" max="1273" width="24.7265625" customWidth="1"/>
    <col min="1285" max="1528" width="11.453125" customWidth="1"/>
    <col min="1529" max="1529" width="24.7265625" customWidth="1"/>
    <col min="1541" max="1784" width="11.453125" customWidth="1"/>
    <col min="1785" max="1785" width="24.7265625" customWidth="1"/>
    <col min="1797" max="2040" width="11.453125" customWidth="1"/>
    <col min="2041" max="2041" width="24.7265625" customWidth="1"/>
    <col min="2053" max="2296" width="11.453125" customWidth="1"/>
    <col min="2297" max="2297" width="24.7265625" customWidth="1"/>
    <col min="2309" max="2552" width="11.453125" customWidth="1"/>
    <col min="2553" max="2553" width="24.7265625" customWidth="1"/>
    <col min="2565" max="2808" width="11.453125" customWidth="1"/>
    <col min="2809" max="2809" width="24.7265625" customWidth="1"/>
    <col min="2821" max="3064" width="11.453125" customWidth="1"/>
    <col min="3065" max="3065" width="24.7265625" customWidth="1"/>
    <col min="3077" max="3320" width="11.453125" customWidth="1"/>
    <col min="3321" max="3321" width="24.7265625" customWidth="1"/>
    <col min="3333" max="3576" width="11.453125" customWidth="1"/>
    <col min="3577" max="3577" width="24.7265625" customWidth="1"/>
    <col min="3589" max="3832" width="11.453125" customWidth="1"/>
    <col min="3833" max="3833" width="24.7265625" customWidth="1"/>
    <col min="3845" max="4088" width="11.453125" customWidth="1"/>
    <col min="4089" max="4089" width="24.7265625" customWidth="1"/>
    <col min="4101" max="4344" width="11.453125" customWidth="1"/>
    <col min="4345" max="4345" width="24.7265625" customWidth="1"/>
    <col min="4357" max="4600" width="11.453125" customWidth="1"/>
    <col min="4601" max="4601" width="24.7265625" customWidth="1"/>
    <col min="4613" max="4856" width="11.453125" customWidth="1"/>
    <col min="4857" max="4857" width="24.7265625" customWidth="1"/>
    <col min="4869" max="5112" width="11.453125" customWidth="1"/>
    <col min="5113" max="5113" width="24.7265625" customWidth="1"/>
    <col min="5125" max="5368" width="11.453125" customWidth="1"/>
    <col min="5369" max="5369" width="24.7265625" customWidth="1"/>
    <col min="5381" max="5624" width="11.453125" customWidth="1"/>
    <col min="5625" max="5625" width="24.7265625" customWidth="1"/>
    <col min="5637" max="5880" width="11.453125" customWidth="1"/>
    <col min="5881" max="5881" width="24.7265625" customWidth="1"/>
    <col min="5893" max="6136" width="11.453125" customWidth="1"/>
    <col min="6137" max="6137" width="24.7265625" customWidth="1"/>
    <col min="6149" max="6392" width="11.453125" customWidth="1"/>
    <col min="6393" max="6393" width="24.7265625" customWidth="1"/>
    <col min="6405" max="6648" width="11.453125" customWidth="1"/>
    <col min="6649" max="6649" width="24.7265625" customWidth="1"/>
    <col min="6661" max="6904" width="11.453125" customWidth="1"/>
    <col min="6905" max="6905" width="24.7265625" customWidth="1"/>
    <col min="6917" max="7160" width="11.453125" customWidth="1"/>
    <col min="7161" max="7161" width="24.7265625" customWidth="1"/>
    <col min="7173" max="7416" width="11.453125" customWidth="1"/>
    <col min="7417" max="7417" width="24.7265625" customWidth="1"/>
    <col min="7429" max="7672" width="11.453125" customWidth="1"/>
    <col min="7673" max="7673" width="24.7265625" customWidth="1"/>
    <col min="7685" max="7928" width="11.453125" customWidth="1"/>
    <col min="7929" max="7929" width="24.7265625" customWidth="1"/>
    <col min="7941" max="8184" width="11.453125" customWidth="1"/>
    <col min="8185" max="8185" width="24.7265625" customWidth="1"/>
    <col min="8197" max="8440" width="11.453125" customWidth="1"/>
    <col min="8441" max="8441" width="24.7265625" customWidth="1"/>
    <col min="8453" max="8696" width="11.453125" customWidth="1"/>
    <col min="8697" max="8697" width="24.7265625" customWidth="1"/>
    <col min="8709" max="8952" width="11.453125" customWidth="1"/>
    <col min="8953" max="8953" width="24.7265625" customWidth="1"/>
    <col min="8965" max="9208" width="11.453125" customWidth="1"/>
    <col min="9209" max="9209" width="24.7265625" customWidth="1"/>
    <col min="9221" max="9464" width="11.453125" customWidth="1"/>
    <col min="9465" max="9465" width="24.7265625" customWidth="1"/>
    <col min="9477" max="9720" width="11.453125" customWidth="1"/>
    <col min="9721" max="9721" width="24.7265625" customWidth="1"/>
    <col min="9733" max="9976" width="11.453125" customWidth="1"/>
    <col min="9977" max="9977" width="24.7265625" customWidth="1"/>
    <col min="9989" max="10232" width="11.453125" customWidth="1"/>
    <col min="10233" max="10233" width="24.7265625" customWidth="1"/>
    <col min="10245" max="10488" width="11.453125" customWidth="1"/>
    <col min="10489" max="10489" width="24.7265625" customWidth="1"/>
    <col min="10501" max="10744" width="11.453125" customWidth="1"/>
    <col min="10745" max="10745" width="24.7265625" customWidth="1"/>
    <col min="10757" max="11000" width="11.453125" customWidth="1"/>
    <col min="11001" max="11001" width="24.7265625" customWidth="1"/>
    <col min="11013" max="11256" width="11.453125" customWidth="1"/>
    <col min="11257" max="11257" width="24.7265625" customWidth="1"/>
    <col min="11269" max="11512" width="11.453125" customWidth="1"/>
    <col min="11513" max="11513" width="24.7265625" customWidth="1"/>
    <col min="11525" max="11768" width="11.453125" customWidth="1"/>
    <col min="11769" max="11769" width="24.7265625" customWidth="1"/>
    <col min="11781" max="12024" width="11.453125" customWidth="1"/>
    <col min="12025" max="12025" width="24.7265625" customWidth="1"/>
    <col min="12037" max="12280" width="11.453125" customWidth="1"/>
    <col min="12281" max="12281" width="24.7265625" customWidth="1"/>
    <col min="12293" max="12536" width="11.453125" customWidth="1"/>
    <col min="12537" max="12537" width="24.7265625" customWidth="1"/>
    <col min="12549" max="12792" width="11.453125" customWidth="1"/>
    <col min="12793" max="12793" width="24.7265625" customWidth="1"/>
    <col min="12805" max="13048" width="11.453125" customWidth="1"/>
    <col min="13049" max="13049" width="24.7265625" customWidth="1"/>
    <col min="13061" max="13304" width="11.453125" customWidth="1"/>
    <col min="13305" max="13305" width="24.7265625" customWidth="1"/>
    <col min="13317" max="13560" width="11.453125" customWidth="1"/>
    <col min="13561" max="13561" width="24.7265625" customWidth="1"/>
    <col min="13573" max="13816" width="11.453125" customWidth="1"/>
    <col min="13817" max="13817" width="24.7265625" customWidth="1"/>
    <col min="13829" max="14072" width="11.453125" customWidth="1"/>
    <col min="14073" max="14073" width="24.7265625" customWidth="1"/>
    <col min="14085" max="14328" width="11.453125" customWidth="1"/>
    <col min="14329" max="14329" width="24.7265625" customWidth="1"/>
    <col min="14341" max="14584" width="11.453125" customWidth="1"/>
    <col min="14585" max="14585" width="24.7265625" customWidth="1"/>
    <col min="14597" max="14840" width="11.453125" customWidth="1"/>
    <col min="14841" max="14841" width="24.7265625" customWidth="1"/>
    <col min="14853" max="15096" width="11.453125" customWidth="1"/>
    <col min="15097" max="15097" width="24.7265625" customWidth="1"/>
    <col min="15109" max="15352" width="11.453125" customWidth="1"/>
    <col min="15353" max="15353" width="24.7265625" customWidth="1"/>
    <col min="15365" max="15608" width="11.453125" customWidth="1"/>
    <col min="15609" max="15609" width="24.7265625" customWidth="1"/>
    <col min="15621" max="15864" width="11.453125" customWidth="1"/>
    <col min="15865" max="15865" width="24.7265625" customWidth="1"/>
    <col min="15877" max="16120" width="11.453125" customWidth="1"/>
    <col min="16121" max="16121" width="24.7265625" customWidth="1"/>
    <col min="16133" max="16376" width="11.453125" customWidth="1"/>
    <col min="16377" max="16377" width="24.7265625" customWidth="1"/>
  </cols>
  <sheetData>
    <row r="2" spans="1:16" ht="15.5" x14ac:dyDescent="0.35">
      <c r="A2" s="41" t="s">
        <v>282</v>
      </c>
    </row>
    <row r="4" spans="1:16" ht="60.75" customHeight="1" x14ac:dyDescent="0.35">
      <c r="A4" s="161" t="s">
        <v>281</v>
      </c>
      <c r="B4" s="162"/>
      <c r="C4" s="167" t="s">
        <v>279</v>
      </c>
      <c r="D4" s="168"/>
      <c r="E4" s="165" t="s">
        <v>280</v>
      </c>
      <c r="F4" s="166"/>
      <c r="G4" s="167" t="s">
        <v>52</v>
      </c>
      <c r="H4" s="168"/>
      <c r="I4" s="147"/>
      <c r="J4" s="159"/>
      <c r="K4" s="159"/>
      <c r="L4" s="159"/>
      <c r="N4" s="159"/>
      <c r="O4" s="159"/>
      <c r="P4" s="159"/>
    </row>
    <row r="5" spans="1:16" ht="29" x14ac:dyDescent="0.35">
      <c r="A5" s="163"/>
      <c r="B5" s="164"/>
      <c r="C5" s="145" t="s">
        <v>278</v>
      </c>
      <c r="D5" s="146" t="s">
        <v>277</v>
      </c>
      <c r="E5" s="145" t="s">
        <v>278</v>
      </c>
      <c r="F5" s="146" t="s">
        <v>277</v>
      </c>
      <c r="G5" s="145" t="s">
        <v>278</v>
      </c>
      <c r="H5" s="144" t="s">
        <v>277</v>
      </c>
      <c r="I5" s="143"/>
      <c r="J5" s="142"/>
      <c r="K5" s="142"/>
      <c r="L5" s="142"/>
      <c r="N5" s="142"/>
      <c r="O5" s="142"/>
      <c r="P5" s="142"/>
    </row>
    <row r="6" spans="1:16" x14ac:dyDescent="0.35">
      <c r="A6" s="138" t="s">
        <v>276</v>
      </c>
      <c r="B6" s="5" t="s">
        <v>275</v>
      </c>
      <c r="C6" s="137">
        <v>126583</v>
      </c>
      <c r="D6" s="139">
        <f t="shared" ref="D6:D37" si="0">C6/$C$106</f>
        <v>9.1370242533232986E-3</v>
      </c>
      <c r="E6" s="137">
        <v>2278</v>
      </c>
      <c r="F6" s="136">
        <f t="shared" ref="F6:F37" si="1">E6/$E$106</f>
        <v>7.2498360989644E-3</v>
      </c>
      <c r="G6" s="137">
        <f t="shared" ref="G6:G37" si="2">C6+E6</f>
        <v>128861</v>
      </c>
      <c r="H6" s="136">
        <f t="shared" ref="H6:H37" si="3">G6/$G$106</f>
        <v>9.0951709153287517E-3</v>
      </c>
      <c r="I6" s="131"/>
    </row>
    <row r="7" spans="1:16" x14ac:dyDescent="0.35">
      <c r="A7" s="138" t="s">
        <v>274</v>
      </c>
      <c r="B7" s="5" t="s">
        <v>273</v>
      </c>
      <c r="C7" s="137">
        <v>113745</v>
      </c>
      <c r="D7" s="139">
        <f t="shared" si="0"/>
        <v>8.2103507081856073E-3</v>
      </c>
      <c r="E7" s="137">
        <v>2951</v>
      </c>
      <c r="F7" s="136">
        <f t="shared" si="1"/>
        <v>9.3916884670956734E-3</v>
      </c>
      <c r="G7" s="137">
        <f t="shared" si="2"/>
        <v>116696</v>
      </c>
      <c r="H7" s="136">
        <f t="shared" si="3"/>
        <v>8.2365499657398589E-3</v>
      </c>
      <c r="I7" s="131"/>
    </row>
    <row r="8" spans="1:16" x14ac:dyDescent="0.35">
      <c r="A8" s="138" t="s">
        <v>272</v>
      </c>
      <c r="B8" s="5" t="s">
        <v>271</v>
      </c>
      <c r="C8" s="137">
        <v>90532</v>
      </c>
      <c r="D8" s="141">
        <f t="shared" si="0"/>
        <v>6.5347880813526691E-3</v>
      </c>
      <c r="E8" s="137">
        <v>2167</v>
      </c>
      <c r="F8" s="136">
        <f t="shared" si="1"/>
        <v>6.8965736727198664E-3</v>
      </c>
      <c r="G8" s="137">
        <f t="shared" si="2"/>
        <v>92699</v>
      </c>
      <c r="H8" s="136">
        <f t="shared" si="3"/>
        <v>6.5428116239984171E-3</v>
      </c>
      <c r="I8" s="131"/>
    </row>
    <row r="9" spans="1:16" x14ac:dyDescent="0.35">
      <c r="A9" s="138" t="s">
        <v>270</v>
      </c>
      <c r="B9" s="5" t="s">
        <v>269</v>
      </c>
      <c r="C9" s="137">
        <v>42247</v>
      </c>
      <c r="D9" s="141">
        <f t="shared" si="0"/>
        <v>3.0494763406630388E-3</v>
      </c>
      <c r="E9" s="137">
        <v>1074</v>
      </c>
      <c r="F9" s="136">
        <f t="shared" si="1"/>
        <v>3.4180526647444097E-3</v>
      </c>
      <c r="G9" s="137">
        <f t="shared" si="2"/>
        <v>43321</v>
      </c>
      <c r="H9" s="136">
        <f t="shared" si="3"/>
        <v>3.0576504855849081E-3</v>
      </c>
      <c r="I9" s="131"/>
    </row>
    <row r="10" spans="1:16" x14ac:dyDescent="0.35">
      <c r="A10" s="138" t="s">
        <v>268</v>
      </c>
      <c r="B10" s="5" t="s">
        <v>267</v>
      </c>
      <c r="C10" s="137">
        <v>35357</v>
      </c>
      <c r="D10" s="141">
        <f t="shared" si="0"/>
        <v>2.5521418083372322E-3</v>
      </c>
      <c r="E10" s="137">
        <v>770</v>
      </c>
      <c r="F10" s="136">
        <f t="shared" si="1"/>
        <v>2.4505591730476684E-3</v>
      </c>
      <c r="G10" s="137">
        <f t="shared" si="2"/>
        <v>36127</v>
      </c>
      <c r="H10" s="136">
        <f t="shared" si="3"/>
        <v>2.5498889474556445E-3</v>
      </c>
      <c r="I10" s="131"/>
    </row>
    <row r="11" spans="1:16" x14ac:dyDescent="0.35">
      <c r="A11" s="138" t="s">
        <v>266</v>
      </c>
      <c r="B11" s="5" t="s">
        <v>265</v>
      </c>
      <c r="C11" s="137">
        <v>265219</v>
      </c>
      <c r="D11" s="141">
        <f t="shared" si="0"/>
        <v>1.9144059118856024E-2</v>
      </c>
      <c r="E11" s="137">
        <v>6641</v>
      </c>
      <c r="F11" s="136">
        <f t="shared" si="1"/>
        <v>2.1135277231440992E-2</v>
      </c>
      <c r="G11" s="137">
        <f t="shared" si="2"/>
        <v>271860</v>
      </c>
      <c r="H11" s="136">
        <f t="shared" si="3"/>
        <v>1.9188219593525385E-2</v>
      </c>
      <c r="I11" s="131"/>
    </row>
    <row r="12" spans="1:16" x14ac:dyDescent="0.35">
      <c r="A12" s="138" t="s">
        <v>264</v>
      </c>
      <c r="B12" s="5" t="s">
        <v>263</v>
      </c>
      <c r="C12" s="137">
        <v>84780</v>
      </c>
      <c r="D12" s="141">
        <f t="shared" si="0"/>
        <v>6.1195967562528084E-3</v>
      </c>
      <c r="E12" s="137">
        <v>1672</v>
      </c>
      <c r="F12" s="136">
        <f t="shared" si="1"/>
        <v>5.3212142043320794E-3</v>
      </c>
      <c r="G12" s="137">
        <f t="shared" si="2"/>
        <v>86452</v>
      </c>
      <c r="H12" s="136">
        <f t="shared" si="3"/>
        <v>6.1018905329929245E-3</v>
      </c>
      <c r="I12" s="131"/>
    </row>
    <row r="13" spans="1:16" x14ac:dyDescent="0.35">
      <c r="A13" s="138" t="s">
        <v>262</v>
      </c>
      <c r="B13" s="5" t="s">
        <v>261</v>
      </c>
      <c r="C13" s="137">
        <v>58749</v>
      </c>
      <c r="D13" s="141">
        <f t="shared" si="0"/>
        <v>4.2406250275194178E-3</v>
      </c>
      <c r="E13" s="137">
        <v>1873</v>
      </c>
      <c r="F13" s="136">
        <f t="shared" si="1"/>
        <v>5.9609056248289384E-3</v>
      </c>
      <c r="G13" s="137">
        <f t="shared" si="2"/>
        <v>60622</v>
      </c>
      <c r="H13" s="136">
        <f t="shared" si="3"/>
        <v>4.2787767534712565E-3</v>
      </c>
      <c r="I13" s="131"/>
    </row>
    <row r="14" spans="1:16" x14ac:dyDescent="0.35">
      <c r="A14" s="138" t="s">
        <v>260</v>
      </c>
      <c r="B14" s="5" t="s">
        <v>259</v>
      </c>
      <c r="C14" s="137">
        <v>37805</v>
      </c>
      <c r="D14" s="141">
        <f t="shared" si="0"/>
        <v>2.7288435405772287E-3</v>
      </c>
      <c r="E14" s="137">
        <v>1030</v>
      </c>
      <c r="F14" s="136">
        <f t="shared" si="1"/>
        <v>3.2780207119988288E-3</v>
      </c>
      <c r="G14" s="137">
        <f t="shared" si="2"/>
        <v>38835</v>
      </c>
      <c r="H14" s="136">
        <f t="shared" si="3"/>
        <v>2.741022982103135E-3</v>
      </c>
      <c r="I14" s="131"/>
    </row>
    <row r="15" spans="1:16" x14ac:dyDescent="0.35">
      <c r="A15" s="138" t="s">
        <v>258</v>
      </c>
      <c r="B15" s="5" t="s">
        <v>257</v>
      </c>
      <c r="C15" s="137">
        <v>68451</v>
      </c>
      <c r="D15" s="141">
        <f t="shared" si="0"/>
        <v>4.9409355692646966E-3</v>
      </c>
      <c r="E15" s="137">
        <v>1257</v>
      </c>
      <c r="F15" s="136">
        <f t="shared" si="1"/>
        <v>4.0004582863908036E-3</v>
      </c>
      <c r="G15" s="137">
        <f t="shared" si="2"/>
        <v>69708</v>
      </c>
      <c r="H15" s="136">
        <f t="shared" si="3"/>
        <v>4.9200780233409382E-3</v>
      </c>
      <c r="I15" s="131"/>
    </row>
    <row r="16" spans="1:16" x14ac:dyDescent="0.35">
      <c r="A16" s="138" t="s">
        <v>256</v>
      </c>
      <c r="B16" s="5" t="s">
        <v>255</v>
      </c>
      <c r="C16" s="137">
        <v>89448</v>
      </c>
      <c r="D16" s="141">
        <f t="shared" si="0"/>
        <v>6.4565427064555468E-3</v>
      </c>
      <c r="E16" s="137">
        <v>2608</v>
      </c>
      <c r="F16" s="136">
        <f t="shared" si="1"/>
        <v>8.3000757445562574E-3</v>
      </c>
      <c r="G16" s="137">
        <f t="shared" si="2"/>
        <v>92056</v>
      </c>
      <c r="H16" s="136">
        <f t="shared" si="3"/>
        <v>6.4974278779576719E-3</v>
      </c>
      <c r="I16" s="131"/>
    </row>
    <row r="17" spans="1:16" x14ac:dyDescent="0.35">
      <c r="A17" s="138" t="s">
        <v>254</v>
      </c>
      <c r="B17" s="5" t="s">
        <v>253</v>
      </c>
      <c r="C17" s="137">
        <v>70209</v>
      </c>
      <c r="D17" s="141">
        <f t="shared" si="0"/>
        <v>5.0678316661919489E-3</v>
      </c>
      <c r="E17" s="137">
        <v>1869</v>
      </c>
      <c r="F17" s="136">
        <f t="shared" si="1"/>
        <v>5.9481754473066127E-3</v>
      </c>
      <c r="G17" s="137">
        <f t="shared" si="2"/>
        <v>72078</v>
      </c>
      <c r="H17" s="136">
        <f t="shared" si="3"/>
        <v>5.0873555942842737E-3</v>
      </c>
      <c r="I17" s="131"/>
    </row>
    <row r="18" spans="1:16" x14ac:dyDescent="0.35">
      <c r="A18" s="138" t="s">
        <v>252</v>
      </c>
      <c r="B18" s="5" t="s">
        <v>251</v>
      </c>
      <c r="C18" s="137">
        <v>413962</v>
      </c>
      <c r="D18" s="141">
        <f t="shared" si="0"/>
        <v>2.9880638268600202E-2</v>
      </c>
      <c r="E18" s="137">
        <v>11686</v>
      </c>
      <c r="F18" s="136">
        <f t="shared" si="1"/>
        <v>3.7191213631474089E-2</v>
      </c>
      <c r="G18" s="137">
        <f t="shared" si="2"/>
        <v>425648</v>
      </c>
      <c r="H18" s="136">
        <f t="shared" si="3"/>
        <v>3.0042769416408786E-2</v>
      </c>
      <c r="I18" s="131"/>
      <c r="J18" s="149"/>
      <c r="K18" s="149"/>
      <c r="L18" s="149"/>
      <c r="M18" s="149"/>
      <c r="N18" s="149"/>
      <c r="O18" s="149"/>
      <c r="P18" s="149"/>
    </row>
    <row r="19" spans="1:16" x14ac:dyDescent="0.35">
      <c r="A19" s="138" t="s">
        <v>250</v>
      </c>
      <c r="B19" s="5" t="s">
        <v>249</v>
      </c>
      <c r="C19" s="137">
        <v>162142</v>
      </c>
      <c r="D19" s="141">
        <f t="shared" si="0"/>
        <v>1.1703746841853538E-2</v>
      </c>
      <c r="E19" s="137">
        <v>2937</v>
      </c>
      <c r="F19" s="136">
        <f t="shared" si="1"/>
        <v>9.3471328457675334E-3</v>
      </c>
      <c r="G19" s="137">
        <f t="shared" si="2"/>
        <v>165079</v>
      </c>
      <c r="H19" s="136">
        <f t="shared" si="3"/>
        <v>1.1651482756858593E-2</v>
      </c>
      <c r="I19" s="131"/>
      <c r="J19" s="160"/>
      <c r="K19" s="160"/>
      <c r="L19" s="160"/>
      <c r="M19" s="160"/>
      <c r="N19" s="160"/>
      <c r="O19" s="160"/>
      <c r="P19" s="160"/>
    </row>
    <row r="20" spans="1:16" x14ac:dyDescent="0.35">
      <c r="A20" s="138" t="s">
        <v>248</v>
      </c>
      <c r="B20" s="5" t="s">
        <v>247</v>
      </c>
      <c r="C20" s="137">
        <v>37127</v>
      </c>
      <c r="D20" s="141">
        <f t="shared" si="0"/>
        <v>2.6799040902264451E-3</v>
      </c>
      <c r="E20" s="137">
        <v>1056</v>
      </c>
      <c r="F20" s="136">
        <f t="shared" si="1"/>
        <v>3.3607668658939449E-3</v>
      </c>
      <c r="G20" s="137">
        <f t="shared" si="2"/>
        <v>38183</v>
      </c>
      <c r="H20" s="136">
        <f t="shared" si="3"/>
        <v>2.6950040047803272E-3</v>
      </c>
      <c r="I20" s="131"/>
      <c r="J20" s="160"/>
      <c r="K20" s="160"/>
      <c r="L20" s="160"/>
      <c r="M20" s="160"/>
      <c r="N20" s="160"/>
      <c r="O20" s="160"/>
      <c r="P20" s="160"/>
    </row>
    <row r="21" spans="1:16" x14ac:dyDescent="0.35">
      <c r="A21" s="138" t="s">
        <v>246</v>
      </c>
      <c r="B21" s="5" t="s">
        <v>245</v>
      </c>
      <c r="C21" s="137">
        <v>85826</v>
      </c>
      <c r="D21" s="141">
        <f t="shared" si="0"/>
        <v>6.1950992121037225E-3</v>
      </c>
      <c r="E21" s="137">
        <v>2265</v>
      </c>
      <c r="F21" s="136">
        <f t="shared" si="1"/>
        <v>7.2084630220168424E-3</v>
      </c>
      <c r="G21" s="137">
        <f t="shared" si="2"/>
        <v>88091</v>
      </c>
      <c r="H21" s="136">
        <f t="shared" si="3"/>
        <v>6.2175732075820077E-3</v>
      </c>
      <c r="I21" s="131"/>
    </row>
    <row r="22" spans="1:16" x14ac:dyDescent="0.35">
      <c r="A22" s="138" t="s">
        <v>244</v>
      </c>
      <c r="B22" s="5" t="s">
        <v>243</v>
      </c>
      <c r="C22" s="137">
        <v>183831</v>
      </c>
      <c r="D22" s="139">
        <f t="shared" si="0"/>
        <v>1.3269303978517458E-2</v>
      </c>
      <c r="E22" s="137">
        <v>4140</v>
      </c>
      <c r="F22" s="136">
        <f t="shared" si="1"/>
        <v>1.3175733735606944E-2</v>
      </c>
      <c r="G22" s="137">
        <f t="shared" si="2"/>
        <v>187971</v>
      </c>
      <c r="H22" s="136">
        <f t="shared" si="3"/>
        <v>1.3267228813413374E-2</v>
      </c>
      <c r="I22" s="131"/>
    </row>
    <row r="23" spans="1:16" x14ac:dyDescent="0.35">
      <c r="A23" s="138" t="s">
        <v>242</v>
      </c>
      <c r="B23" s="5" t="s">
        <v>241</v>
      </c>
      <c r="C23" s="137">
        <v>78211</v>
      </c>
      <c r="D23" s="139">
        <f t="shared" si="0"/>
        <v>5.6454326716594535E-3</v>
      </c>
      <c r="E23" s="137">
        <v>1549</v>
      </c>
      <c r="F23" s="136">
        <f t="shared" si="1"/>
        <v>4.9297612455205687E-3</v>
      </c>
      <c r="G23" s="137">
        <f t="shared" si="2"/>
        <v>79760</v>
      </c>
      <c r="H23" s="136">
        <f t="shared" si="3"/>
        <v>5.6295607841520805E-3</v>
      </c>
      <c r="I23" s="131"/>
    </row>
    <row r="24" spans="1:16" x14ac:dyDescent="0.35">
      <c r="A24" s="138" t="s">
        <v>240</v>
      </c>
      <c r="B24" s="5" t="s">
        <v>239</v>
      </c>
      <c r="C24" s="137">
        <v>61413</v>
      </c>
      <c r="D24" s="139">
        <f t="shared" si="0"/>
        <v>4.4329180890747078E-3</v>
      </c>
      <c r="E24" s="137">
        <v>1636</v>
      </c>
      <c r="F24" s="136">
        <f t="shared" si="1"/>
        <v>5.2066426066311499E-3</v>
      </c>
      <c r="G24" s="137">
        <f t="shared" si="2"/>
        <v>63049</v>
      </c>
      <c r="H24" s="136">
        <f t="shared" si="3"/>
        <v>4.4500774558676598E-3</v>
      </c>
      <c r="I24" s="131"/>
    </row>
    <row r="25" spans="1:16" x14ac:dyDescent="0.35">
      <c r="A25" s="138" t="s">
        <v>86</v>
      </c>
      <c r="B25" s="5" t="s">
        <v>238</v>
      </c>
      <c r="C25" s="137">
        <v>114709</v>
      </c>
      <c r="D25" s="139">
        <f t="shared" si="0"/>
        <v>8.2799342334631213E-3</v>
      </c>
      <c r="E25" s="137">
        <v>2167</v>
      </c>
      <c r="F25" s="136">
        <f t="shared" si="1"/>
        <v>6.8965736727198664E-3</v>
      </c>
      <c r="G25" s="137">
        <f t="shared" si="2"/>
        <v>116876</v>
      </c>
      <c r="H25" s="136">
        <f t="shared" si="3"/>
        <v>8.2492545913811256E-3</v>
      </c>
      <c r="I25" s="131"/>
    </row>
    <row r="26" spans="1:16" x14ac:dyDescent="0.35">
      <c r="A26" s="138" t="s">
        <v>85</v>
      </c>
      <c r="B26" s="5" t="s">
        <v>237</v>
      </c>
      <c r="C26" s="137">
        <v>154878</v>
      </c>
      <c r="D26" s="139">
        <f t="shared" si="0"/>
        <v>1.1179416211546622E-2</v>
      </c>
      <c r="E26" s="137">
        <v>3321</v>
      </c>
      <c r="F26" s="136">
        <f t="shared" si="1"/>
        <v>1.0569229887910788E-2</v>
      </c>
      <c r="G26" s="137">
        <f t="shared" si="2"/>
        <v>158199</v>
      </c>
      <c r="H26" s="136">
        <f t="shared" si="3"/>
        <v>1.1165883732347981E-2</v>
      </c>
      <c r="I26" s="131"/>
    </row>
    <row r="27" spans="1:16" x14ac:dyDescent="0.35">
      <c r="A27" s="138" t="s">
        <v>84</v>
      </c>
      <c r="B27" s="5" t="s">
        <v>236</v>
      </c>
      <c r="C27" s="137">
        <v>30527</v>
      </c>
      <c r="D27" s="141">
        <f t="shared" si="0"/>
        <v>2.2035023611480242E-3</v>
      </c>
      <c r="E27" s="137">
        <v>1009</v>
      </c>
      <c r="F27" s="136">
        <f t="shared" si="1"/>
        <v>3.2111872800066198E-3</v>
      </c>
      <c r="G27" s="137">
        <f t="shared" si="2"/>
        <v>31536</v>
      </c>
      <c r="H27" s="136">
        <f t="shared" si="3"/>
        <v>2.2258504123497994E-3</v>
      </c>
      <c r="I27" s="131"/>
    </row>
    <row r="28" spans="1:16" x14ac:dyDescent="0.35">
      <c r="A28" s="138" t="s">
        <v>235</v>
      </c>
      <c r="B28" s="5" t="s">
        <v>234</v>
      </c>
      <c r="C28" s="137">
        <v>111854</v>
      </c>
      <c r="D28" s="139">
        <f t="shared" si="0"/>
        <v>8.0738543945966228E-3</v>
      </c>
      <c r="E28" s="137">
        <v>2880</v>
      </c>
      <c r="F28" s="136">
        <f t="shared" si="1"/>
        <v>9.1657278160743958E-3</v>
      </c>
      <c r="G28" s="137">
        <f t="shared" si="2"/>
        <v>114734</v>
      </c>
      <c r="H28" s="136">
        <f t="shared" si="3"/>
        <v>8.0980695462500602E-3</v>
      </c>
      <c r="I28" s="131"/>
    </row>
    <row r="29" spans="1:16" x14ac:dyDescent="0.35">
      <c r="A29" s="138" t="s">
        <v>233</v>
      </c>
      <c r="B29" s="5" t="s">
        <v>232</v>
      </c>
      <c r="C29" s="137">
        <v>112944</v>
      </c>
      <c r="D29" s="139">
        <f t="shared" si="0"/>
        <v>8.1525328619747248E-3</v>
      </c>
      <c r="E29" s="137">
        <v>2085</v>
      </c>
      <c r="F29" s="136">
        <f t="shared" si="1"/>
        <v>6.6356050335121923E-3</v>
      </c>
      <c r="G29" s="137">
        <f t="shared" si="2"/>
        <v>115029</v>
      </c>
      <c r="H29" s="136">
        <f t="shared" si="3"/>
        <v>8.1188910160510247E-3</v>
      </c>
      <c r="I29" s="131"/>
    </row>
    <row r="30" spans="1:16" x14ac:dyDescent="0.35">
      <c r="A30" s="138" t="s">
        <v>231</v>
      </c>
      <c r="B30" s="5" t="s">
        <v>230</v>
      </c>
      <c r="C30" s="137">
        <v>118827</v>
      </c>
      <c r="D30" s="139">
        <f t="shared" si="0"/>
        <v>8.5771800395759903E-3</v>
      </c>
      <c r="E30" s="137">
        <v>2289</v>
      </c>
      <c r="F30" s="136">
        <f t="shared" si="1"/>
        <v>7.2848440871507956E-3</v>
      </c>
      <c r="G30" s="137">
        <f t="shared" si="2"/>
        <v>121116</v>
      </c>
      <c r="H30" s="136">
        <f t="shared" si="3"/>
        <v>8.5485191064865011E-3</v>
      </c>
      <c r="I30" s="131"/>
    </row>
    <row r="31" spans="1:16" x14ac:dyDescent="0.35">
      <c r="A31" s="138" t="s">
        <v>229</v>
      </c>
      <c r="B31" s="5" t="s">
        <v>228</v>
      </c>
      <c r="C31" s="137">
        <v>131121</v>
      </c>
      <c r="D31" s="139">
        <f t="shared" si="0"/>
        <v>9.4645865331047952E-3</v>
      </c>
      <c r="E31" s="137">
        <v>2434</v>
      </c>
      <c r="F31" s="136">
        <f t="shared" si="1"/>
        <v>7.7463130223350968E-3</v>
      </c>
      <c r="G31" s="137">
        <f t="shared" si="2"/>
        <v>133555</v>
      </c>
      <c r="H31" s="136">
        <f t="shared" si="3"/>
        <v>9.426479319551543E-3</v>
      </c>
      <c r="I31" s="131"/>
    </row>
    <row r="32" spans="1:16" x14ac:dyDescent="0.35">
      <c r="A32" s="138" t="s">
        <v>227</v>
      </c>
      <c r="B32" s="5" t="s">
        <v>226</v>
      </c>
      <c r="C32" s="137">
        <v>95637</v>
      </c>
      <c r="D32" s="139">
        <f t="shared" si="0"/>
        <v>6.9032776005868114E-3</v>
      </c>
      <c r="E32" s="137">
        <v>1654</v>
      </c>
      <c r="F32" s="136">
        <f t="shared" si="1"/>
        <v>5.2639284054816146E-3</v>
      </c>
      <c r="G32" s="137">
        <f t="shared" si="2"/>
        <v>97291</v>
      </c>
      <c r="H32" s="136">
        <f t="shared" si="3"/>
        <v>6.866920740357824E-3</v>
      </c>
      <c r="I32" s="131"/>
    </row>
    <row r="33" spans="1:9" x14ac:dyDescent="0.35">
      <c r="A33" s="138" t="s">
        <v>225</v>
      </c>
      <c r="B33" s="5" t="s">
        <v>224</v>
      </c>
      <c r="C33" s="137">
        <v>215444</v>
      </c>
      <c r="D33" s="139">
        <f t="shared" si="0"/>
        <v>1.5551196078722931E-2</v>
      </c>
      <c r="E33" s="137">
        <v>4551</v>
      </c>
      <c r="F33" s="136">
        <f t="shared" si="1"/>
        <v>1.4483759476025893E-2</v>
      </c>
      <c r="G33" s="137">
        <f t="shared" si="2"/>
        <v>219995</v>
      </c>
      <c r="H33" s="136">
        <f t="shared" si="3"/>
        <v>1.5527522877501717E-2</v>
      </c>
      <c r="I33" s="131"/>
    </row>
    <row r="34" spans="1:9" x14ac:dyDescent="0.35">
      <c r="A34" s="138" t="s">
        <v>223</v>
      </c>
      <c r="B34" s="5" t="s">
        <v>222</v>
      </c>
      <c r="C34" s="137">
        <v>29912</v>
      </c>
      <c r="D34" s="139">
        <f t="shared" si="0"/>
        <v>2.159110381847535E-3</v>
      </c>
      <c r="E34" s="137">
        <v>1112</v>
      </c>
      <c r="F34" s="136">
        <f t="shared" si="1"/>
        <v>3.5389893512065024E-3</v>
      </c>
      <c r="G34" s="137">
        <f t="shared" si="2"/>
        <v>31024</v>
      </c>
      <c r="H34" s="136">
        <f t="shared" si="3"/>
        <v>2.1897128105257541E-3</v>
      </c>
      <c r="I34" s="131"/>
    </row>
    <row r="35" spans="1:9" x14ac:dyDescent="0.35">
      <c r="A35" s="138" t="s">
        <v>221</v>
      </c>
      <c r="B35" s="5" t="s">
        <v>220</v>
      </c>
      <c r="C35" s="137">
        <v>34018</v>
      </c>
      <c r="D35" s="139">
        <f t="shared" si="0"/>
        <v>2.4554900029984438E-3</v>
      </c>
      <c r="E35" s="137">
        <v>1389</v>
      </c>
      <c r="F35" s="136">
        <f t="shared" si="1"/>
        <v>4.4205541446275471E-3</v>
      </c>
      <c r="G35" s="137">
        <f t="shared" si="2"/>
        <v>35407</v>
      </c>
      <c r="H35" s="136">
        <f t="shared" si="3"/>
        <v>2.4990704448905809E-3</v>
      </c>
      <c r="I35" s="131"/>
    </row>
    <row r="36" spans="1:9" x14ac:dyDescent="0.35">
      <c r="A36" s="138" t="s">
        <v>219</v>
      </c>
      <c r="B36" s="5" t="s">
        <v>218</v>
      </c>
      <c r="C36" s="137">
        <v>172673</v>
      </c>
      <c r="D36" s="139">
        <f t="shared" si="0"/>
        <v>1.2463896328054273E-2</v>
      </c>
      <c r="E36" s="137">
        <v>4876</v>
      </c>
      <c r="F36" s="136">
        <f t="shared" si="1"/>
        <v>1.5518086399714843E-2</v>
      </c>
      <c r="G36" s="137">
        <f t="shared" si="2"/>
        <v>177549</v>
      </c>
      <c r="H36" s="136">
        <f t="shared" si="3"/>
        <v>1.2531630988784074E-2</v>
      </c>
      <c r="I36" s="131"/>
    </row>
    <row r="37" spans="1:9" x14ac:dyDescent="0.35">
      <c r="A37" s="138" t="s">
        <v>217</v>
      </c>
      <c r="B37" s="5" t="s">
        <v>216</v>
      </c>
      <c r="C37" s="137">
        <v>238990</v>
      </c>
      <c r="D37" s="139">
        <f t="shared" si="0"/>
        <v>1.7250795338250281E-2</v>
      </c>
      <c r="E37" s="137">
        <v>5065</v>
      </c>
      <c r="F37" s="136">
        <f t="shared" si="1"/>
        <v>1.6119587287644725E-2</v>
      </c>
      <c r="G37" s="137">
        <f t="shared" si="2"/>
        <v>244055</v>
      </c>
      <c r="H37" s="136">
        <f t="shared" si="3"/>
        <v>1.7225707838217603E-2</v>
      </c>
      <c r="I37" s="131"/>
    </row>
    <row r="38" spans="1:9" x14ac:dyDescent="0.35">
      <c r="A38" s="138" t="s">
        <v>215</v>
      </c>
      <c r="B38" s="5" t="s">
        <v>214</v>
      </c>
      <c r="C38" s="137">
        <v>46267</v>
      </c>
      <c r="D38" s="139">
        <f t="shared" ref="D38:D69" si="4">C38/$C$106</f>
        <v>3.3396483029198951E-3</v>
      </c>
      <c r="E38" s="137">
        <v>1286</v>
      </c>
      <c r="F38" s="136">
        <f t="shared" ref="F38:F69" si="5">E38/$E$106</f>
        <v>4.092752073427664E-3</v>
      </c>
      <c r="G38" s="137">
        <f t="shared" ref="G38:G69" si="6">C38+E38</f>
        <v>47553</v>
      </c>
      <c r="H38" s="136">
        <f t="shared" ref="H38:H69" si="7">G38/$G$106</f>
        <v>3.356350350661784E-3</v>
      </c>
      <c r="I38" s="131"/>
    </row>
    <row r="39" spans="1:9" x14ac:dyDescent="0.35">
      <c r="A39" s="138" t="s">
        <v>213</v>
      </c>
      <c r="B39" s="5" t="s">
        <v>212</v>
      </c>
      <c r="C39" s="137">
        <v>322222</v>
      </c>
      <c r="D39" s="139">
        <f t="shared" si="4"/>
        <v>2.3258654234410151E-2</v>
      </c>
      <c r="E39" s="137">
        <v>7119</v>
      </c>
      <c r="F39" s="136">
        <f t="shared" si="5"/>
        <v>2.2656533445358895E-2</v>
      </c>
      <c r="G39" s="137">
        <f t="shared" si="6"/>
        <v>329341</v>
      </c>
      <c r="H39" s="136">
        <f t="shared" si="7"/>
        <v>2.3245300629556549E-2</v>
      </c>
      <c r="I39" s="131"/>
    </row>
    <row r="40" spans="1:9" x14ac:dyDescent="0.35">
      <c r="A40" s="138" t="s">
        <v>211</v>
      </c>
      <c r="B40" s="5" t="s">
        <v>210</v>
      </c>
      <c r="C40" s="137">
        <v>249968</v>
      </c>
      <c r="D40" s="139">
        <f t="shared" si="4"/>
        <v>1.8043210214284053E-2</v>
      </c>
      <c r="E40" s="137">
        <v>6416</v>
      </c>
      <c r="F40" s="136">
        <f t="shared" si="5"/>
        <v>2.0419204745810181E-2</v>
      </c>
      <c r="G40" s="137">
        <f t="shared" si="6"/>
        <v>256384</v>
      </c>
      <c r="H40" s="136">
        <f t="shared" si="7"/>
        <v>1.8095904113390762E-2</v>
      </c>
      <c r="I40" s="131"/>
    </row>
    <row r="41" spans="1:9" x14ac:dyDescent="0.35">
      <c r="A41" s="138" t="s">
        <v>209</v>
      </c>
      <c r="B41" s="5" t="s">
        <v>208</v>
      </c>
      <c r="C41" s="137">
        <v>207027</v>
      </c>
      <c r="D41" s="139">
        <f t="shared" si="4"/>
        <v>1.4943639509987618E-2</v>
      </c>
      <c r="E41" s="137">
        <v>3931</v>
      </c>
      <c r="F41" s="136">
        <f t="shared" si="5"/>
        <v>1.2510581960065433E-2</v>
      </c>
      <c r="G41" s="137">
        <f t="shared" si="6"/>
        <v>210958</v>
      </c>
      <c r="H41" s="136">
        <f t="shared" si="7"/>
        <v>1.4889680089056603E-2</v>
      </c>
      <c r="I41" s="131"/>
    </row>
    <row r="42" spans="1:9" x14ac:dyDescent="0.35">
      <c r="A42" s="138" t="s">
        <v>207</v>
      </c>
      <c r="B42" s="5" t="s">
        <v>206</v>
      </c>
      <c r="C42" s="137">
        <v>59818</v>
      </c>
      <c r="D42" s="139">
        <f t="shared" si="4"/>
        <v>4.3177876712140895E-3</v>
      </c>
      <c r="E42" s="137">
        <v>1202</v>
      </c>
      <c r="F42" s="136">
        <f t="shared" si="5"/>
        <v>3.8254183454588275E-3</v>
      </c>
      <c r="G42" s="137">
        <f t="shared" si="6"/>
        <v>61020</v>
      </c>
      <c r="H42" s="136">
        <f t="shared" si="7"/>
        <v>4.3068680923891668E-3</v>
      </c>
      <c r="I42" s="131"/>
    </row>
    <row r="43" spans="1:9" x14ac:dyDescent="0.35">
      <c r="A43" s="138" t="s">
        <v>205</v>
      </c>
      <c r="B43" s="5" t="s">
        <v>204</v>
      </c>
      <c r="C43" s="137">
        <v>136028</v>
      </c>
      <c r="D43" s="139">
        <f t="shared" si="4"/>
        <v>9.8187840004665856E-3</v>
      </c>
      <c r="E43" s="137">
        <v>2497</v>
      </c>
      <c r="F43" s="136">
        <f t="shared" si="5"/>
        <v>7.9468133183117247E-3</v>
      </c>
      <c r="G43" s="137">
        <f t="shared" si="6"/>
        <v>138525</v>
      </c>
      <c r="H43" s="136">
        <f t="shared" si="7"/>
        <v>9.7772681497576095E-3</v>
      </c>
      <c r="I43" s="131"/>
    </row>
    <row r="44" spans="1:9" x14ac:dyDescent="0.35">
      <c r="A44" s="138" t="s">
        <v>203</v>
      </c>
      <c r="B44" s="5" t="s">
        <v>202</v>
      </c>
      <c r="C44" s="137">
        <v>262591</v>
      </c>
      <c r="D44" s="139">
        <f t="shared" si="4"/>
        <v>1.8954364612186615E-2</v>
      </c>
      <c r="E44" s="137">
        <v>4622</v>
      </c>
      <c r="F44" s="136">
        <f t="shared" si="5"/>
        <v>1.4709720127047172E-2</v>
      </c>
      <c r="G44" s="137">
        <f t="shared" si="6"/>
        <v>267213</v>
      </c>
      <c r="H44" s="136">
        <f t="shared" si="7"/>
        <v>1.8860228508220035E-2</v>
      </c>
      <c r="I44" s="131"/>
    </row>
    <row r="45" spans="1:9" x14ac:dyDescent="0.35">
      <c r="A45" s="138" t="s">
        <v>201</v>
      </c>
      <c r="B45" s="5" t="s">
        <v>200</v>
      </c>
      <c r="C45" s="137">
        <v>63829</v>
      </c>
      <c r="D45" s="139">
        <f t="shared" si="4"/>
        <v>4.6073099947494759E-3</v>
      </c>
      <c r="E45" s="137">
        <v>1197</v>
      </c>
      <c r="F45" s="136">
        <f t="shared" si="5"/>
        <v>3.8095056235559204E-3</v>
      </c>
      <c r="G45" s="137">
        <f t="shared" si="6"/>
        <v>65026</v>
      </c>
      <c r="H45" s="136">
        <f t="shared" si="7"/>
        <v>4.5896165941608979E-3</v>
      </c>
      <c r="I45" s="131"/>
    </row>
    <row r="46" spans="1:9" x14ac:dyDescent="0.35">
      <c r="A46" s="138" t="s">
        <v>199</v>
      </c>
      <c r="B46" s="5" t="s">
        <v>198</v>
      </c>
      <c r="C46" s="137">
        <v>109020</v>
      </c>
      <c r="D46" s="139">
        <f t="shared" si="4"/>
        <v>7.8692903794135554E-3</v>
      </c>
      <c r="E46" s="137">
        <v>2617</v>
      </c>
      <c r="F46" s="136">
        <f t="shared" si="5"/>
        <v>8.3287186439814902E-3</v>
      </c>
      <c r="G46" s="137">
        <f t="shared" si="6"/>
        <v>111637</v>
      </c>
      <c r="H46" s="136">
        <f t="shared" si="7"/>
        <v>7.8794794039667229E-3</v>
      </c>
      <c r="I46" s="131"/>
    </row>
    <row r="47" spans="1:9" x14ac:dyDescent="0.35">
      <c r="A47" s="138" t="s">
        <v>197</v>
      </c>
      <c r="B47" s="5" t="s">
        <v>196</v>
      </c>
      <c r="C47" s="137">
        <v>84835</v>
      </c>
      <c r="D47" s="139">
        <f t="shared" si="4"/>
        <v>6.1235667706617952E-3</v>
      </c>
      <c r="E47" s="137">
        <v>1475</v>
      </c>
      <c r="F47" s="136">
        <f t="shared" si="5"/>
        <v>4.694252961357546E-3</v>
      </c>
      <c r="G47" s="137">
        <f t="shared" si="6"/>
        <v>86310</v>
      </c>
      <c r="H47" s="136">
        <f t="shared" si="7"/>
        <v>6.0918679949870371E-3</v>
      </c>
      <c r="I47" s="131"/>
    </row>
    <row r="48" spans="1:9" x14ac:dyDescent="0.35">
      <c r="A48" s="138" t="s">
        <v>195</v>
      </c>
      <c r="B48" s="5" t="s">
        <v>194</v>
      </c>
      <c r="C48" s="137">
        <v>182511</v>
      </c>
      <c r="D48" s="139">
        <f t="shared" si="4"/>
        <v>1.3174023632701775E-2</v>
      </c>
      <c r="E48" s="137">
        <v>3289</v>
      </c>
      <c r="F48" s="136">
        <f t="shared" si="5"/>
        <v>1.0467388467732182E-2</v>
      </c>
      <c r="G48" s="137">
        <f t="shared" si="6"/>
        <v>185800</v>
      </c>
      <c r="H48" s="136">
        <f t="shared" si="7"/>
        <v>1.3113996911928993E-2</v>
      </c>
      <c r="I48" s="131"/>
    </row>
    <row r="49" spans="1:9" x14ac:dyDescent="0.35">
      <c r="A49" s="138" t="s">
        <v>193</v>
      </c>
      <c r="B49" s="5" t="s">
        <v>192</v>
      </c>
      <c r="C49" s="137">
        <v>57974</v>
      </c>
      <c r="D49" s="139">
        <f t="shared" si="4"/>
        <v>4.1846839153927857E-3</v>
      </c>
      <c r="E49" s="137">
        <v>1219</v>
      </c>
      <c r="F49" s="136">
        <f t="shared" si="5"/>
        <v>3.8795215999287108E-3</v>
      </c>
      <c r="G49" s="137">
        <f t="shared" si="6"/>
        <v>59193</v>
      </c>
      <c r="H49" s="136">
        <f t="shared" si="7"/>
        <v>4.1779161421303173E-3</v>
      </c>
      <c r="I49" s="131"/>
    </row>
    <row r="50" spans="1:9" x14ac:dyDescent="0.35">
      <c r="A50" s="138" t="s">
        <v>191</v>
      </c>
      <c r="B50" s="5" t="s">
        <v>190</v>
      </c>
      <c r="C50" s="137">
        <v>292803</v>
      </c>
      <c r="D50" s="139">
        <f t="shared" si="4"/>
        <v>2.113512961808317E-2</v>
      </c>
      <c r="E50" s="137">
        <v>5639</v>
      </c>
      <c r="F50" s="136">
        <f t="shared" si="5"/>
        <v>1.7946367762098441E-2</v>
      </c>
      <c r="G50" s="137">
        <f t="shared" si="6"/>
        <v>298442</v>
      </c>
      <c r="H50" s="136">
        <f t="shared" si="7"/>
        <v>2.106441047572612E-2</v>
      </c>
      <c r="I50" s="131"/>
    </row>
    <row r="51" spans="1:9" x14ac:dyDescent="0.35">
      <c r="A51" s="138" t="s">
        <v>189</v>
      </c>
      <c r="B51" s="5" t="s">
        <v>188</v>
      </c>
      <c r="C51" s="137">
        <v>146685</v>
      </c>
      <c r="D51" s="139">
        <f t="shared" si="4"/>
        <v>1.0588028428767908E-2</v>
      </c>
      <c r="E51" s="137">
        <v>2419</v>
      </c>
      <c r="F51" s="136">
        <f t="shared" si="5"/>
        <v>7.6985748566263754E-3</v>
      </c>
      <c r="G51" s="137">
        <f t="shared" si="6"/>
        <v>149104</v>
      </c>
      <c r="H51" s="136">
        <f t="shared" si="7"/>
        <v>1.0523947231196236E-2</v>
      </c>
      <c r="I51" s="131"/>
    </row>
    <row r="52" spans="1:9" x14ac:dyDescent="0.35">
      <c r="A52" s="138" t="s">
        <v>187</v>
      </c>
      <c r="B52" s="5" t="s">
        <v>186</v>
      </c>
      <c r="C52" s="137">
        <v>47233</v>
      </c>
      <c r="D52" s="139">
        <f t="shared" si="4"/>
        <v>3.4093761923577365E-3</v>
      </c>
      <c r="E52" s="137">
        <v>1163</v>
      </c>
      <c r="F52" s="136">
        <f t="shared" si="5"/>
        <v>3.7012991146161533E-3</v>
      </c>
      <c r="G52" s="137">
        <f t="shared" si="6"/>
        <v>48396</v>
      </c>
      <c r="H52" s="136">
        <f t="shared" si="7"/>
        <v>3.4158503474150462E-3</v>
      </c>
      <c r="I52" s="131"/>
    </row>
    <row r="53" spans="1:9" x14ac:dyDescent="0.35">
      <c r="A53" s="138" t="s">
        <v>185</v>
      </c>
      <c r="B53" s="5" t="s">
        <v>184</v>
      </c>
      <c r="C53" s="137">
        <v>81449</v>
      </c>
      <c r="D53" s="139">
        <f t="shared" si="4"/>
        <v>5.8791582472285326E-3</v>
      </c>
      <c r="E53" s="137">
        <v>2299</v>
      </c>
      <c r="F53" s="136">
        <f t="shared" si="5"/>
        <v>7.316669530956609E-3</v>
      </c>
      <c r="G53" s="137">
        <f t="shared" si="6"/>
        <v>83748</v>
      </c>
      <c r="H53" s="136">
        <f t="shared" si="7"/>
        <v>5.9110388233596847E-3</v>
      </c>
      <c r="I53" s="131"/>
    </row>
    <row r="54" spans="1:9" x14ac:dyDescent="0.35">
      <c r="A54" s="138" t="s">
        <v>183</v>
      </c>
      <c r="B54" s="5" t="s">
        <v>182</v>
      </c>
      <c r="C54" s="137">
        <v>17381</v>
      </c>
      <c r="D54" s="139">
        <f t="shared" si="4"/>
        <v>1.2545967353200056E-3</v>
      </c>
      <c r="E54" s="137">
        <v>505</v>
      </c>
      <c r="F54" s="136">
        <f t="shared" si="5"/>
        <v>1.6071849121936006E-3</v>
      </c>
      <c r="G54" s="137">
        <f t="shared" si="6"/>
        <v>17886</v>
      </c>
      <c r="H54" s="136">
        <f t="shared" si="7"/>
        <v>1.2624163012204628E-3</v>
      </c>
      <c r="I54" s="131"/>
    </row>
    <row r="55" spans="1:9" x14ac:dyDescent="0.35">
      <c r="A55" s="138" t="s">
        <v>181</v>
      </c>
      <c r="B55" s="5" t="s">
        <v>180</v>
      </c>
      <c r="C55" s="137">
        <v>176203</v>
      </c>
      <c r="D55" s="139">
        <f t="shared" si="4"/>
        <v>1.2718699071031065E-2</v>
      </c>
      <c r="E55" s="137">
        <v>3264</v>
      </c>
      <c r="F55" s="136">
        <f t="shared" si="5"/>
        <v>1.0387824858217648E-2</v>
      </c>
      <c r="G55" s="137">
        <f t="shared" si="6"/>
        <v>179467</v>
      </c>
      <c r="H55" s="136">
        <f t="shared" si="7"/>
        <v>1.2667005833117119E-2</v>
      </c>
      <c r="I55" s="131"/>
    </row>
    <row r="56" spans="1:9" x14ac:dyDescent="0.35">
      <c r="A56" s="138" t="s">
        <v>179</v>
      </c>
      <c r="B56" s="5" t="s">
        <v>178</v>
      </c>
      <c r="C56" s="137">
        <v>123930</v>
      </c>
      <c r="D56" s="139">
        <f t="shared" si="4"/>
        <v>8.945525194649806E-3</v>
      </c>
      <c r="E56" s="137">
        <v>2978</v>
      </c>
      <c r="F56" s="136">
        <f t="shared" si="5"/>
        <v>9.4776171653713718E-3</v>
      </c>
      <c r="G56" s="137">
        <f t="shared" si="6"/>
        <v>126908</v>
      </c>
      <c r="H56" s="136">
        <f t="shared" si="7"/>
        <v>8.9573257271210165E-3</v>
      </c>
      <c r="I56" s="131"/>
    </row>
    <row r="57" spans="1:9" x14ac:dyDescent="0.35">
      <c r="A57" s="138" t="s">
        <v>177</v>
      </c>
      <c r="B57" s="5" t="s">
        <v>176</v>
      </c>
      <c r="C57" s="137">
        <v>110032</v>
      </c>
      <c r="D57" s="139">
        <f t="shared" si="4"/>
        <v>7.9423386445389137E-3</v>
      </c>
      <c r="E57" s="137">
        <v>2703</v>
      </c>
      <c r="F57" s="136">
        <f t="shared" si="5"/>
        <v>8.6024174607114891E-3</v>
      </c>
      <c r="G57" s="137">
        <f t="shared" si="6"/>
        <v>112735</v>
      </c>
      <c r="H57" s="136">
        <f t="shared" si="7"/>
        <v>7.9569776203784453E-3</v>
      </c>
      <c r="I57" s="131"/>
    </row>
    <row r="58" spans="1:9" x14ac:dyDescent="0.35">
      <c r="A58" s="138" t="s">
        <v>175</v>
      </c>
      <c r="B58" s="5" t="s">
        <v>174</v>
      </c>
      <c r="C58" s="137">
        <v>42774</v>
      </c>
      <c r="D58" s="139">
        <f t="shared" si="4"/>
        <v>3.087516296909149E-3</v>
      </c>
      <c r="E58" s="137">
        <v>1093</v>
      </c>
      <c r="F58" s="136">
        <f t="shared" si="5"/>
        <v>3.4785210079754563E-3</v>
      </c>
      <c r="G58" s="137">
        <f t="shared" si="6"/>
        <v>43867</v>
      </c>
      <c r="H58" s="136">
        <f t="shared" si="7"/>
        <v>3.0961878500300817E-3</v>
      </c>
      <c r="I58" s="131"/>
    </row>
    <row r="59" spans="1:9" x14ac:dyDescent="0.35">
      <c r="A59" s="138" t="s">
        <v>173</v>
      </c>
      <c r="B59" s="5" t="s">
        <v>172</v>
      </c>
      <c r="C59" s="137">
        <v>68931</v>
      </c>
      <c r="D59" s="139">
        <f t="shared" si="4"/>
        <v>4.9755829677431279E-3</v>
      </c>
      <c r="E59" s="137">
        <v>1448</v>
      </c>
      <c r="F59" s="136">
        <f t="shared" si="5"/>
        <v>4.6083242630818484E-3</v>
      </c>
      <c r="G59" s="137">
        <f t="shared" si="6"/>
        <v>70379</v>
      </c>
      <c r="H59" s="136">
        <f t="shared" si="7"/>
        <v>4.9674380444814353E-3</v>
      </c>
      <c r="I59" s="131"/>
    </row>
    <row r="60" spans="1:9" x14ac:dyDescent="0.35">
      <c r="A60" s="138" t="s">
        <v>171</v>
      </c>
      <c r="B60" s="5" t="s">
        <v>170</v>
      </c>
      <c r="C60" s="137">
        <v>147654</v>
      </c>
      <c r="D60" s="139">
        <f t="shared" si="4"/>
        <v>1.065797286444624E-2</v>
      </c>
      <c r="E60" s="137">
        <v>3873</v>
      </c>
      <c r="F60" s="136">
        <f t="shared" si="5"/>
        <v>1.2325994385991712E-2</v>
      </c>
      <c r="G60" s="137">
        <f t="shared" si="6"/>
        <v>151527</v>
      </c>
      <c r="H60" s="136">
        <f t="shared" si="7"/>
        <v>1.069496560857839E-2</v>
      </c>
      <c r="I60" s="131"/>
    </row>
    <row r="61" spans="1:9" x14ac:dyDescent="0.35">
      <c r="A61" s="138" t="s">
        <v>169</v>
      </c>
      <c r="B61" s="5" t="s">
        <v>168</v>
      </c>
      <c r="C61" s="137">
        <v>42237</v>
      </c>
      <c r="D61" s="139">
        <f t="shared" si="4"/>
        <v>3.0487545198614047E-3</v>
      </c>
      <c r="E61" s="137">
        <v>1138</v>
      </c>
      <c r="F61" s="136">
        <f t="shared" si="5"/>
        <v>3.6217355051016186E-3</v>
      </c>
      <c r="G61" s="137">
        <f t="shared" si="6"/>
        <v>43375</v>
      </c>
      <c r="H61" s="136">
        <f t="shared" si="7"/>
        <v>3.0614618732772879E-3</v>
      </c>
      <c r="I61" s="131"/>
    </row>
    <row r="62" spans="1:9" x14ac:dyDescent="0.35">
      <c r="A62" s="138" t="s">
        <v>167</v>
      </c>
      <c r="B62" s="5" t="s">
        <v>166</v>
      </c>
      <c r="C62" s="137">
        <v>199408</v>
      </c>
      <c r="D62" s="139">
        <f t="shared" si="4"/>
        <v>1.4393684241222695E-2</v>
      </c>
      <c r="E62" s="137">
        <v>3917</v>
      </c>
      <c r="F62" s="136">
        <f t="shared" si="5"/>
        <v>1.2466026338737293E-2</v>
      </c>
      <c r="G62" s="137">
        <f t="shared" si="6"/>
        <v>203325</v>
      </c>
      <c r="H62" s="136">
        <f t="shared" si="7"/>
        <v>1.4350933380613362E-2</v>
      </c>
      <c r="I62" s="131"/>
    </row>
    <row r="63" spans="1:9" x14ac:dyDescent="0.35">
      <c r="A63" s="138" t="s">
        <v>165</v>
      </c>
      <c r="B63" s="5" t="s">
        <v>164</v>
      </c>
      <c r="C63" s="137">
        <v>211877</v>
      </c>
      <c r="D63" s="139">
        <f t="shared" si="4"/>
        <v>1.5293722598780094E-2</v>
      </c>
      <c r="E63" s="137">
        <v>6724</v>
      </c>
      <c r="F63" s="136">
        <f t="shared" si="5"/>
        <v>2.1399428415029249E-2</v>
      </c>
      <c r="G63" s="137">
        <f t="shared" si="6"/>
        <v>218601</v>
      </c>
      <c r="H63" s="136">
        <f t="shared" si="7"/>
        <v>1.5429132610035468E-2</v>
      </c>
      <c r="I63" s="131"/>
    </row>
    <row r="64" spans="1:9" x14ac:dyDescent="0.35">
      <c r="A64" s="138" t="s">
        <v>163</v>
      </c>
      <c r="B64" s="5" t="s">
        <v>162</v>
      </c>
      <c r="C64" s="137">
        <v>58097</v>
      </c>
      <c r="D64" s="139">
        <f t="shared" si="4"/>
        <v>4.1935623112528833E-3</v>
      </c>
      <c r="E64" s="137">
        <v>1250</v>
      </c>
      <c r="F64" s="136">
        <f t="shared" si="5"/>
        <v>3.9781804757267336E-3</v>
      </c>
      <c r="G64" s="137">
        <f t="shared" si="6"/>
        <v>59347</v>
      </c>
      <c r="H64" s="136">
        <f t="shared" si="7"/>
        <v>4.1887856551789558E-3</v>
      </c>
      <c r="I64" s="131"/>
    </row>
    <row r="65" spans="1:9" x14ac:dyDescent="0.35">
      <c r="A65" s="138" t="s">
        <v>161</v>
      </c>
      <c r="B65" s="5" t="s">
        <v>160</v>
      </c>
      <c r="C65" s="137">
        <v>481666</v>
      </c>
      <c r="D65" s="139">
        <f t="shared" si="4"/>
        <v>3.4767653823982843E-2</v>
      </c>
      <c r="E65" s="137">
        <v>12909</v>
      </c>
      <c r="F65" s="136">
        <f t="shared" si="5"/>
        <v>4.1083465408925129E-2</v>
      </c>
      <c r="G65" s="137">
        <f t="shared" si="6"/>
        <v>494575</v>
      </c>
      <c r="H65" s="136">
        <f t="shared" si="7"/>
        <v>3.4907723480717343E-2</v>
      </c>
      <c r="I65" s="131"/>
    </row>
    <row r="66" spans="1:9" x14ac:dyDescent="0.35">
      <c r="A66" s="138" t="s">
        <v>159</v>
      </c>
      <c r="B66" s="5" t="s">
        <v>158</v>
      </c>
      <c r="C66" s="137">
        <v>159158</v>
      </c>
      <c r="D66" s="139">
        <f t="shared" si="4"/>
        <v>1.148835551464596E-2</v>
      </c>
      <c r="E66" s="137">
        <v>3202</v>
      </c>
      <c r="F66" s="136">
        <f t="shared" si="5"/>
        <v>1.0190507106621602E-2</v>
      </c>
      <c r="G66" s="137">
        <f t="shared" si="6"/>
        <v>162360</v>
      </c>
      <c r="H66" s="136">
        <f t="shared" si="7"/>
        <v>1.1459572328421914E-2</v>
      </c>
      <c r="I66" s="131"/>
    </row>
    <row r="67" spans="1:9" x14ac:dyDescent="0.35">
      <c r="A67" s="138" t="s">
        <v>157</v>
      </c>
      <c r="B67" s="5" t="s">
        <v>156</v>
      </c>
      <c r="C67" s="137">
        <v>71983</v>
      </c>
      <c r="D67" s="139">
        <f t="shared" si="4"/>
        <v>5.1958826764018154E-3</v>
      </c>
      <c r="E67" s="137">
        <v>1507</v>
      </c>
      <c r="F67" s="136">
        <f t="shared" si="5"/>
        <v>4.7960943815361506E-3</v>
      </c>
      <c r="G67" s="137">
        <f t="shared" si="6"/>
        <v>73490</v>
      </c>
      <c r="H67" s="136">
        <f t="shared" si="7"/>
        <v>5.1870163243146489E-3</v>
      </c>
      <c r="I67" s="131"/>
    </row>
    <row r="68" spans="1:9" x14ac:dyDescent="0.35">
      <c r="A68" s="138" t="s">
        <v>155</v>
      </c>
      <c r="B68" s="5" t="s">
        <v>154</v>
      </c>
      <c r="C68" s="137">
        <v>296192</v>
      </c>
      <c r="D68" s="139">
        <f t="shared" si="4"/>
        <v>2.1379754687756922E-2</v>
      </c>
      <c r="E68" s="137">
        <v>8683</v>
      </c>
      <c r="F68" s="136">
        <f t="shared" si="5"/>
        <v>2.7634032856588185E-2</v>
      </c>
      <c r="G68" s="137">
        <f t="shared" si="6"/>
        <v>304875</v>
      </c>
      <c r="H68" s="136">
        <f t="shared" si="7"/>
        <v>2.1518459679894252E-2</v>
      </c>
      <c r="I68" s="131"/>
    </row>
    <row r="69" spans="1:9" x14ac:dyDescent="0.35">
      <c r="A69" s="138" t="s">
        <v>153</v>
      </c>
      <c r="B69" s="5" t="s">
        <v>152</v>
      </c>
      <c r="C69" s="137">
        <v>147986</v>
      </c>
      <c r="D69" s="139">
        <f t="shared" si="4"/>
        <v>1.0681937315060487E-2</v>
      </c>
      <c r="E69" s="137">
        <v>3379</v>
      </c>
      <c r="F69" s="136">
        <f t="shared" si="5"/>
        <v>1.0753817461984507E-2</v>
      </c>
      <c r="G69" s="137">
        <f t="shared" si="6"/>
        <v>151365</v>
      </c>
      <c r="H69" s="136">
        <f t="shared" si="7"/>
        <v>1.068353144550125E-2</v>
      </c>
      <c r="I69" s="131"/>
    </row>
    <row r="70" spans="1:9" x14ac:dyDescent="0.35">
      <c r="A70" s="138" t="s">
        <v>151</v>
      </c>
      <c r="B70" s="5" t="s">
        <v>150</v>
      </c>
      <c r="C70" s="137">
        <v>167273</v>
      </c>
      <c r="D70" s="139">
        <f t="shared" ref="D70:D101" si="8">C70/$C$106</f>
        <v>1.2074113095171929E-2</v>
      </c>
      <c r="E70" s="137">
        <v>3425</v>
      </c>
      <c r="F70" s="136">
        <f t="shared" ref="F70:F101" si="9">E70/$E$106</f>
        <v>1.0900214503491251E-2</v>
      </c>
      <c r="G70" s="137">
        <f t="shared" ref="G70:G105" si="10">C70+E70</f>
        <v>170698</v>
      </c>
      <c r="H70" s="136">
        <f t="shared" ref="H70:H101" si="11">G70/$G$106</f>
        <v>1.2048078820626779E-2</v>
      </c>
      <c r="I70" s="131"/>
    </row>
    <row r="71" spans="1:9" x14ac:dyDescent="0.35">
      <c r="A71" s="138" t="s">
        <v>149</v>
      </c>
      <c r="B71" s="5" t="s">
        <v>148</v>
      </c>
      <c r="C71" s="137">
        <v>59884</v>
      </c>
      <c r="D71" s="139">
        <f t="shared" si="8"/>
        <v>4.3225516885048738E-3</v>
      </c>
      <c r="E71" s="137">
        <v>1499</v>
      </c>
      <c r="F71" s="136">
        <f t="shared" si="9"/>
        <v>4.7706340264914993E-3</v>
      </c>
      <c r="G71" s="137">
        <f t="shared" si="10"/>
        <v>61383</v>
      </c>
      <c r="H71" s="136">
        <f t="shared" si="11"/>
        <v>4.332489087432387E-3</v>
      </c>
      <c r="I71" s="131"/>
    </row>
    <row r="72" spans="1:9" x14ac:dyDescent="0.35">
      <c r="A72" s="138" t="s">
        <v>147</v>
      </c>
      <c r="B72" s="5" t="s">
        <v>146</v>
      </c>
      <c r="C72" s="137">
        <v>121693</v>
      </c>
      <c r="D72" s="139">
        <f t="shared" si="8"/>
        <v>8.7840538813242879E-3</v>
      </c>
      <c r="E72" s="137">
        <v>3389</v>
      </c>
      <c r="F72" s="136">
        <f t="shared" si="9"/>
        <v>1.0785642905790321E-2</v>
      </c>
      <c r="G72" s="137">
        <f t="shared" si="10"/>
        <v>125082</v>
      </c>
      <c r="H72" s="136">
        <f t="shared" si="11"/>
        <v>8.8284443581157293E-3</v>
      </c>
      <c r="I72" s="131"/>
    </row>
    <row r="73" spans="1:9" x14ac:dyDescent="0.35">
      <c r="A73" s="138" t="s">
        <v>145</v>
      </c>
      <c r="B73" s="5" t="s">
        <v>144</v>
      </c>
      <c r="C73" s="137">
        <v>237311</v>
      </c>
      <c r="D73" s="139">
        <f t="shared" si="8"/>
        <v>1.7129601625655938E-2</v>
      </c>
      <c r="E73" s="137">
        <v>4342</v>
      </c>
      <c r="F73" s="136">
        <f t="shared" si="9"/>
        <v>1.3818607700484382E-2</v>
      </c>
      <c r="G73" s="137">
        <f t="shared" si="10"/>
        <v>241653</v>
      </c>
      <c r="H73" s="136">
        <f t="shared" si="11"/>
        <v>1.7056171667160266E-2</v>
      </c>
      <c r="I73" s="131"/>
    </row>
    <row r="74" spans="1:9" x14ac:dyDescent="0.35">
      <c r="A74" s="138" t="s">
        <v>143</v>
      </c>
      <c r="B74" s="5" t="s">
        <v>142</v>
      </c>
      <c r="C74" s="137">
        <v>161874</v>
      </c>
      <c r="D74" s="139">
        <f t="shared" si="8"/>
        <v>1.1684402044369747E-2</v>
      </c>
      <c r="E74" s="137">
        <v>3081</v>
      </c>
      <c r="F74" s="136">
        <f t="shared" si="9"/>
        <v>9.8054192365712532E-3</v>
      </c>
      <c r="G74" s="137">
        <f t="shared" si="10"/>
        <v>164955</v>
      </c>
      <c r="H74" s="136">
        <f t="shared" si="11"/>
        <v>1.1642730681416831E-2</v>
      </c>
      <c r="I74" s="131"/>
    </row>
    <row r="75" spans="1:9" x14ac:dyDescent="0.35">
      <c r="A75" s="138" t="s">
        <v>141</v>
      </c>
      <c r="B75" s="5" t="s">
        <v>140</v>
      </c>
      <c r="C75" s="137">
        <v>335404</v>
      </c>
      <c r="D75" s="139">
        <f t="shared" si="8"/>
        <v>2.4210158415124052E-2</v>
      </c>
      <c r="E75" s="137">
        <v>6095</v>
      </c>
      <c r="F75" s="136">
        <f t="shared" si="9"/>
        <v>1.9397607999643556E-2</v>
      </c>
      <c r="G75" s="137">
        <f t="shared" si="10"/>
        <v>341499</v>
      </c>
      <c r="H75" s="136">
        <f t="shared" si="11"/>
        <v>2.4103427510370503E-2</v>
      </c>
      <c r="I75" s="131"/>
    </row>
    <row r="76" spans="1:9" x14ac:dyDescent="0.35">
      <c r="A76" s="138" t="s">
        <v>139</v>
      </c>
      <c r="B76" s="5" t="s">
        <v>138</v>
      </c>
      <c r="C76" s="137">
        <v>58186</v>
      </c>
      <c r="D76" s="139">
        <f t="shared" si="8"/>
        <v>4.1999865163874252E-3</v>
      </c>
      <c r="E76" s="137">
        <v>1259</v>
      </c>
      <c r="F76" s="136">
        <f t="shared" si="9"/>
        <v>4.0068233751519664E-3</v>
      </c>
      <c r="G76" s="137">
        <f t="shared" si="10"/>
        <v>59445</v>
      </c>
      <c r="H76" s="136">
        <f t="shared" si="11"/>
        <v>4.1957026180280896E-3</v>
      </c>
      <c r="I76" s="131"/>
    </row>
    <row r="77" spans="1:9" x14ac:dyDescent="0.35">
      <c r="A77" s="138" t="s">
        <v>137</v>
      </c>
      <c r="B77" s="5" t="s">
        <v>136</v>
      </c>
      <c r="C77" s="137">
        <v>144375</v>
      </c>
      <c r="D77" s="139">
        <f t="shared" si="8"/>
        <v>1.0421287823590461E-2</v>
      </c>
      <c r="E77" s="137">
        <v>3254</v>
      </c>
      <c r="F77" s="136">
        <f t="shared" si="9"/>
        <v>1.0355999414411834E-2</v>
      </c>
      <c r="G77" s="137">
        <f t="shared" si="10"/>
        <v>147629</v>
      </c>
      <c r="H77" s="136">
        <f t="shared" si="11"/>
        <v>1.0419839882191417E-2</v>
      </c>
      <c r="I77" s="131"/>
    </row>
    <row r="78" spans="1:9" x14ac:dyDescent="0.35">
      <c r="A78" s="138" t="s">
        <v>135</v>
      </c>
      <c r="B78" s="5" t="s">
        <v>134</v>
      </c>
      <c r="C78" s="137">
        <v>133885</v>
      </c>
      <c r="D78" s="139">
        <f t="shared" si="8"/>
        <v>9.6640978026764253E-3</v>
      </c>
      <c r="E78" s="137">
        <v>2568</v>
      </c>
      <c r="F78" s="136">
        <f t="shared" si="9"/>
        <v>8.1727739693330023E-3</v>
      </c>
      <c r="G78" s="137">
        <f t="shared" si="10"/>
        <v>136453</v>
      </c>
      <c r="H78" s="136">
        <f t="shared" si="11"/>
        <v>9.631023792375926E-3</v>
      </c>
      <c r="I78" s="131"/>
    </row>
    <row r="79" spans="1:9" x14ac:dyDescent="0.35">
      <c r="A79" s="138" t="s">
        <v>133</v>
      </c>
      <c r="B79" s="5" t="s">
        <v>132</v>
      </c>
      <c r="C79" s="137">
        <v>98631</v>
      </c>
      <c r="D79" s="139">
        <f t="shared" si="8"/>
        <v>7.1193907485960226E-3</v>
      </c>
      <c r="E79" s="137">
        <v>1954</v>
      </c>
      <c r="F79" s="136">
        <f t="shared" si="9"/>
        <v>6.2186917196560302E-3</v>
      </c>
      <c r="G79" s="137">
        <f t="shared" si="10"/>
        <v>100585</v>
      </c>
      <c r="H79" s="136">
        <f t="shared" si="11"/>
        <v>7.099415389592992E-3</v>
      </c>
      <c r="I79" s="131"/>
    </row>
    <row r="80" spans="1:9" x14ac:dyDescent="0.35">
      <c r="A80" s="138" t="s">
        <v>131</v>
      </c>
      <c r="B80" s="5" t="s">
        <v>130</v>
      </c>
      <c r="C80" s="137">
        <v>150135</v>
      </c>
      <c r="D80" s="139">
        <f t="shared" si="8"/>
        <v>1.0837056605331628E-2</v>
      </c>
      <c r="E80" s="137">
        <v>2558</v>
      </c>
      <c r="F80" s="136">
        <f t="shared" si="9"/>
        <v>8.140948525527188E-3</v>
      </c>
      <c r="G80" s="137">
        <f t="shared" si="10"/>
        <v>152693</v>
      </c>
      <c r="H80" s="136">
        <f t="shared" si="11"/>
        <v>1.0777263350232368E-2</v>
      </c>
      <c r="I80" s="131"/>
    </row>
    <row r="81" spans="1:9" x14ac:dyDescent="0.35">
      <c r="A81" s="138" t="s">
        <v>129</v>
      </c>
      <c r="B81" s="5" t="s">
        <v>128</v>
      </c>
      <c r="C81" s="137">
        <v>362903</v>
      </c>
      <c r="D81" s="139">
        <f t="shared" si="8"/>
        <v>2.6195093437537308E-2</v>
      </c>
      <c r="E81" s="137">
        <v>7382</v>
      </c>
      <c r="F81" s="136">
        <f t="shared" si="9"/>
        <v>2.3493542617451801E-2</v>
      </c>
      <c r="G81" s="137">
        <f t="shared" si="10"/>
        <v>370285</v>
      </c>
      <c r="H81" s="136">
        <f t="shared" si="11"/>
        <v>2.6135179475423185E-2</v>
      </c>
      <c r="I81" s="131"/>
    </row>
    <row r="82" spans="1:9" x14ac:dyDescent="0.35">
      <c r="A82" s="138" t="s">
        <v>127</v>
      </c>
      <c r="B82" s="5" t="s">
        <v>126</v>
      </c>
      <c r="C82" s="137">
        <v>273465</v>
      </c>
      <c r="D82" s="139">
        <f t="shared" si="8"/>
        <v>1.9739272551883395E-2</v>
      </c>
      <c r="E82" s="137">
        <v>5914</v>
      </c>
      <c r="F82" s="136">
        <f t="shared" si="9"/>
        <v>1.8821567466758324E-2</v>
      </c>
      <c r="G82" s="137">
        <f t="shared" si="10"/>
        <v>279379</v>
      </c>
      <c r="H82" s="136">
        <f t="shared" si="11"/>
        <v>1.971892003906249E-2</v>
      </c>
      <c r="I82" s="131"/>
    </row>
    <row r="83" spans="1:9" x14ac:dyDescent="0.35">
      <c r="A83" s="138" t="s">
        <v>125</v>
      </c>
      <c r="B83" s="5" t="s">
        <v>124</v>
      </c>
      <c r="C83" s="137">
        <v>236886</v>
      </c>
      <c r="D83" s="139">
        <f t="shared" si="8"/>
        <v>1.7098924241586492E-2</v>
      </c>
      <c r="E83" s="137">
        <v>4131</v>
      </c>
      <c r="F83" s="136">
        <f t="shared" si="9"/>
        <v>1.3147090836181711E-2</v>
      </c>
      <c r="G83" s="137">
        <f t="shared" si="10"/>
        <v>241017</v>
      </c>
      <c r="H83" s="136">
        <f t="shared" si="11"/>
        <v>1.7011281989894458E-2</v>
      </c>
      <c r="I83" s="131"/>
    </row>
    <row r="84" spans="1:9" x14ac:dyDescent="0.35">
      <c r="A84" s="138" t="s">
        <v>123</v>
      </c>
      <c r="B84" s="5" t="s">
        <v>122</v>
      </c>
      <c r="C84" s="137">
        <v>254023</v>
      </c>
      <c r="D84" s="139">
        <f t="shared" si="8"/>
        <v>1.8335908549346629E-2</v>
      </c>
      <c r="E84" s="137">
        <v>4742</v>
      </c>
      <c r="F84" s="136">
        <f t="shared" si="9"/>
        <v>1.5091625452716938E-2</v>
      </c>
      <c r="G84" s="137">
        <f t="shared" si="10"/>
        <v>258765</v>
      </c>
      <c r="H84" s="136">
        <f t="shared" si="11"/>
        <v>1.8263958078123282E-2</v>
      </c>
      <c r="I84" s="131"/>
    </row>
    <row r="85" spans="1:9" x14ac:dyDescent="0.35">
      <c r="A85" s="138" t="s">
        <v>121</v>
      </c>
      <c r="B85" s="5" t="s">
        <v>120</v>
      </c>
      <c r="C85" s="137">
        <v>87388</v>
      </c>
      <c r="D85" s="139">
        <f t="shared" si="8"/>
        <v>6.3078476213189487E-3</v>
      </c>
      <c r="E85" s="137">
        <v>2248</v>
      </c>
      <c r="F85" s="136">
        <f t="shared" si="9"/>
        <v>7.1543597675469582E-3</v>
      </c>
      <c r="G85" s="137">
        <f t="shared" si="10"/>
        <v>89636</v>
      </c>
      <c r="H85" s="136">
        <f t="shared" si="11"/>
        <v>6.3266212443362077E-3</v>
      </c>
      <c r="I85" s="131"/>
    </row>
    <row r="86" spans="1:9" x14ac:dyDescent="0.35">
      <c r="A86" s="138" t="s">
        <v>119</v>
      </c>
      <c r="B86" s="5" t="s">
        <v>118</v>
      </c>
      <c r="C86" s="137">
        <v>120192</v>
      </c>
      <c r="D86" s="139">
        <f t="shared" si="8"/>
        <v>8.6757085789990283E-3</v>
      </c>
      <c r="E86" s="137">
        <v>2641</v>
      </c>
      <c r="F86" s="136">
        <f t="shared" si="9"/>
        <v>8.4050997091154444E-3</v>
      </c>
      <c r="G86" s="137">
        <f t="shared" si="10"/>
        <v>122833</v>
      </c>
      <c r="H86" s="136">
        <f t="shared" si="11"/>
        <v>8.6697071188534675E-3</v>
      </c>
      <c r="I86" s="131"/>
    </row>
    <row r="87" spans="1:9" x14ac:dyDescent="0.35">
      <c r="A87" s="138" t="s">
        <v>117</v>
      </c>
      <c r="B87" s="140" t="s">
        <v>116</v>
      </c>
      <c r="C87" s="137">
        <v>96436</v>
      </c>
      <c r="D87" s="139">
        <f t="shared" si="8"/>
        <v>6.9609510826373656E-3</v>
      </c>
      <c r="E87" s="137">
        <v>2333</v>
      </c>
      <c r="F87" s="136">
        <f t="shared" si="9"/>
        <v>7.4248760398963765E-3</v>
      </c>
      <c r="G87" s="137">
        <f t="shared" si="10"/>
        <v>98769</v>
      </c>
      <c r="H87" s="136">
        <f t="shared" si="11"/>
        <v>6.9712398331233305E-3</v>
      </c>
      <c r="I87" s="131"/>
    </row>
    <row r="88" spans="1:9" x14ac:dyDescent="0.35">
      <c r="A88" s="138" t="s">
        <v>115</v>
      </c>
      <c r="B88" s="5" t="s">
        <v>114</v>
      </c>
      <c r="C88" s="137">
        <v>55293</v>
      </c>
      <c r="D88" s="139">
        <f t="shared" si="8"/>
        <v>3.9911637584747178E-3</v>
      </c>
      <c r="E88" s="137">
        <v>1519</v>
      </c>
      <c r="F88" s="136">
        <f t="shared" si="9"/>
        <v>4.8342849141031268E-3</v>
      </c>
      <c r="G88" s="137">
        <f t="shared" si="10"/>
        <v>56812</v>
      </c>
      <c r="H88" s="136">
        <f t="shared" si="11"/>
        <v>4.0098621773977938E-3</v>
      </c>
      <c r="I88" s="131"/>
    </row>
    <row r="89" spans="1:9" x14ac:dyDescent="0.35">
      <c r="A89" s="138" t="s">
        <v>113</v>
      </c>
      <c r="B89" s="5" t="s">
        <v>112</v>
      </c>
      <c r="C89" s="137">
        <v>277951</v>
      </c>
      <c r="D89" s="139">
        <f t="shared" si="8"/>
        <v>2.0063081363496396E-2</v>
      </c>
      <c r="E89" s="137">
        <v>6861</v>
      </c>
      <c r="F89" s="136">
        <f t="shared" si="9"/>
        <v>2.1835436995168898E-2</v>
      </c>
      <c r="G89" s="137">
        <f t="shared" si="10"/>
        <v>284812</v>
      </c>
      <c r="H89" s="136">
        <f t="shared" si="11"/>
        <v>2.0102387989668034E-2</v>
      </c>
      <c r="I89" s="131"/>
    </row>
    <row r="90" spans="1:9" x14ac:dyDescent="0.35">
      <c r="A90" s="138" t="s">
        <v>111</v>
      </c>
      <c r="B90" s="5" t="s">
        <v>110</v>
      </c>
      <c r="C90" s="137">
        <v>124620</v>
      </c>
      <c r="D90" s="139">
        <f t="shared" si="8"/>
        <v>8.9953308299625511E-3</v>
      </c>
      <c r="E90" s="137">
        <v>3595</v>
      </c>
      <c r="F90" s="136">
        <f t="shared" si="9"/>
        <v>1.1441247048190087E-2</v>
      </c>
      <c r="G90" s="137">
        <f t="shared" si="10"/>
        <v>128215</v>
      </c>
      <c r="H90" s="136">
        <f t="shared" si="11"/>
        <v>9.0495754255273189E-3</v>
      </c>
      <c r="I90" s="131"/>
    </row>
    <row r="91" spans="1:9" x14ac:dyDescent="0.35">
      <c r="A91" s="138" t="s">
        <v>109</v>
      </c>
      <c r="B91" s="5" t="s">
        <v>108</v>
      </c>
      <c r="C91" s="137">
        <v>189719</v>
      </c>
      <c r="D91" s="139">
        <f t="shared" si="8"/>
        <v>1.369431206651954E-2</v>
      </c>
      <c r="E91" s="137">
        <v>3445</v>
      </c>
      <c r="F91" s="136">
        <f t="shared" si="9"/>
        <v>1.0963865391102879E-2</v>
      </c>
      <c r="G91" s="137">
        <f t="shared" si="10"/>
        <v>193164</v>
      </c>
      <c r="H91" s="136">
        <f t="shared" si="11"/>
        <v>1.3633757263163898E-2</v>
      </c>
      <c r="I91" s="131"/>
    </row>
    <row r="92" spans="1:9" x14ac:dyDescent="0.35">
      <c r="A92" s="138" t="s">
        <v>107</v>
      </c>
      <c r="B92" s="5" t="s">
        <v>106</v>
      </c>
      <c r="C92" s="137">
        <v>94802</v>
      </c>
      <c r="D92" s="139">
        <f t="shared" si="8"/>
        <v>6.8430055636503747E-3</v>
      </c>
      <c r="E92" s="137">
        <v>2132</v>
      </c>
      <c r="F92" s="136">
        <f t="shared" si="9"/>
        <v>6.7851846193995174E-3</v>
      </c>
      <c r="G92" s="137">
        <f t="shared" si="10"/>
        <v>96934</v>
      </c>
      <c r="H92" s="136">
        <f t="shared" si="11"/>
        <v>6.8417232328359806E-3</v>
      </c>
      <c r="I92" s="131"/>
    </row>
    <row r="93" spans="1:9" x14ac:dyDescent="0.35">
      <c r="A93" s="138" t="s">
        <v>105</v>
      </c>
      <c r="B93" s="5" t="s">
        <v>104</v>
      </c>
      <c r="C93" s="137">
        <v>87831</v>
      </c>
      <c r="D93" s="139">
        <f t="shared" si="8"/>
        <v>6.3398242828313339E-3</v>
      </c>
      <c r="E93" s="137">
        <v>1970</v>
      </c>
      <c r="F93" s="136">
        <f t="shared" si="9"/>
        <v>6.269612429745333E-3</v>
      </c>
      <c r="G93" s="137">
        <f t="shared" si="10"/>
        <v>89801</v>
      </c>
      <c r="H93" s="136">
        <f t="shared" si="11"/>
        <v>6.3382671511740341E-3</v>
      </c>
      <c r="I93" s="131"/>
    </row>
    <row r="94" spans="1:9" x14ac:dyDescent="0.35">
      <c r="A94" s="138" t="s">
        <v>103</v>
      </c>
      <c r="B94" s="5" t="s">
        <v>102</v>
      </c>
      <c r="C94" s="137">
        <v>94528</v>
      </c>
      <c r="D94" s="139">
        <f t="shared" si="8"/>
        <v>6.8232276736856041E-3</v>
      </c>
      <c r="E94" s="137">
        <v>1876</v>
      </c>
      <c r="F94" s="136">
        <f t="shared" si="9"/>
        <v>5.9704532579706827E-3</v>
      </c>
      <c r="G94" s="137">
        <f t="shared" si="10"/>
        <v>96404</v>
      </c>
      <c r="H94" s="136">
        <f t="shared" si="11"/>
        <v>6.8043151684478078E-3</v>
      </c>
      <c r="I94" s="131"/>
    </row>
    <row r="95" spans="1:9" x14ac:dyDescent="0.35">
      <c r="A95" s="138" t="s">
        <v>101</v>
      </c>
      <c r="B95" s="5" t="s">
        <v>100</v>
      </c>
      <c r="C95" s="137">
        <v>82960</v>
      </c>
      <c r="D95" s="139">
        <f t="shared" si="8"/>
        <v>5.9882253703554258E-3</v>
      </c>
      <c r="E95" s="137">
        <v>1653</v>
      </c>
      <c r="F95" s="136">
        <f t="shared" si="9"/>
        <v>5.2607458611010332E-3</v>
      </c>
      <c r="G95" s="137">
        <f t="shared" si="10"/>
        <v>84613</v>
      </c>
      <c r="H95" s="136">
        <f t="shared" si="11"/>
        <v>5.972091607691324E-3</v>
      </c>
      <c r="I95" s="131"/>
    </row>
    <row r="96" spans="1:9" x14ac:dyDescent="0.35">
      <c r="A96" s="138" t="s">
        <v>99</v>
      </c>
      <c r="B96" s="5" t="s">
        <v>98</v>
      </c>
      <c r="C96" s="137">
        <v>30424</v>
      </c>
      <c r="D96" s="139">
        <f t="shared" si="8"/>
        <v>2.1960676068911943E-3</v>
      </c>
      <c r="E96" s="137">
        <v>576</v>
      </c>
      <c r="F96" s="136">
        <f t="shared" si="9"/>
        <v>1.833145563214879E-3</v>
      </c>
      <c r="G96" s="137">
        <f t="shared" si="10"/>
        <v>31000</v>
      </c>
      <c r="H96" s="136">
        <f t="shared" si="11"/>
        <v>2.1880188604402519E-3</v>
      </c>
      <c r="I96" s="131"/>
    </row>
    <row r="97" spans="1:10" x14ac:dyDescent="0.35">
      <c r="A97" s="138" t="s">
        <v>97</v>
      </c>
      <c r="B97" s="5" t="s">
        <v>96</v>
      </c>
      <c r="C97" s="137">
        <v>212884</v>
      </c>
      <c r="D97" s="139">
        <f t="shared" si="8"/>
        <v>1.5366409953504636E-2</v>
      </c>
      <c r="E97" s="137">
        <v>3459</v>
      </c>
      <c r="F97" s="136">
        <f t="shared" si="9"/>
        <v>1.1008421012431019E-2</v>
      </c>
      <c r="G97" s="137">
        <f t="shared" si="10"/>
        <v>216343</v>
      </c>
      <c r="H97" s="136">
        <f t="shared" si="11"/>
        <v>1.5269760139491143E-2</v>
      </c>
      <c r="I97" s="131"/>
    </row>
    <row r="98" spans="1:10" x14ac:dyDescent="0.35">
      <c r="A98" s="138" t="s">
        <v>95</v>
      </c>
      <c r="B98" s="5" t="s">
        <v>94</v>
      </c>
      <c r="C98" s="137">
        <v>247530</v>
      </c>
      <c r="D98" s="139">
        <f t="shared" si="8"/>
        <v>1.7867230302845691E-2</v>
      </c>
      <c r="E98" s="137">
        <v>5149</v>
      </c>
      <c r="F98" s="136">
        <f t="shared" si="9"/>
        <v>1.6386921015613561E-2</v>
      </c>
      <c r="G98" s="137">
        <f t="shared" si="10"/>
        <v>252679</v>
      </c>
      <c r="H98" s="136">
        <f t="shared" si="11"/>
        <v>1.783440056894137E-2</v>
      </c>
      <c r="I98" s="131"/>
    </row>
    <row r="99" spans="1:10" x14ac:dyDescent="0.35">
      <c r="A99" s="138" t="s">
        <v>93</v>
      </c>
      <c r="B99" s="5" t="s">
        <v>92</v>
      </c>
      <c r="C99" s="137">
        <v>219105</v>
      </c>
      <c r="D99" s="139">
        <f t="shared" si="8"/>
        <v>1.5815454674201129E-2</v>
      </c>
      <c r="E99" s="137">
        <v>6226</v>
      </c>
      <c r="F99" s="136">
        <f t="shared" si="9"/>
        <v>1.9814521313499717E-2</v>
      </c>
      <c r="G99" s="137">
        <f t="shared" si="10"/>
        <v>225331</v>
      </c>
      <c r="H99" s="136">
        <f t="shared" si="11"/>
        <v>1.5904144446511691E-2</v>
      </c>
      <c r="I99" s="131"/>
    </row>
    <row r="100" spans="1:10" x14ac:dyDescent="0.35">
      <c r="A100" s="138" t="s">
        <v>91</v>
      </c>
      <c r="B100" s="5" t="s">
        <v>90</v>
      </c>
      <c r="C100" s="137">
        <v>217013</v>
      </c>
      <c r="D100" s="139">
        <f t="shared" si="8"/>
        <v>1.56644497624993E-2</v>
      </c>
      <c r="E100" s="137">
        <v>4378</v>
      </c>
      <c r="F100" s="136">
        <f t="shared" si="9"/>
        <v>1.3933179298185314E-2</v>
      </c>
      <c r="G100" s="137">
        <f t="shared" si="10"/>
        <v>221391</v>
      </c>
      <c r="H100" s="136">
        <f t="shared" si="11"/>
        <v>1.5626054307475091E-2</v>
      </c>
      <c r="I100" s="131"/>
    </row>
    <row r="101" spans="1:10" x14ac:dyDescent="0.35">
      <c r="A101" s="138" t="s">
        <v>89</v>
      </c>
      <c r="B101" s="5" t="s">
        <v>88</v>
      </c>
      <c r="C101" s="137">
        <v>194515</v>
      </c>
      <c r="D101" s="139">
        <f t="shared" si="8"/>
        <v>1.4040497322983193E-2</v>
      </c>
      <c r="E101" s="137">
        <v>4110</v>
      </c>
      <c r="F101" s="136">
        <f t="shared" si="9"/>
        <v>1.3080257404189501E-2</v>
      </c>
      <c r="G101" s="137">
        <f t="shared" si="10"/>
        <v>198625</v>
      </c>
      <c r="H101" s="136">
        <f t="shared" si="11"/>
        <v>1.4019201488869195E-2</v>
      </c>
      <c r="I101" s="131"/>
    </row>
    <row r="102" spans="1:10" x14ac:dyDescent="0.35">
      <c r="A102" s="138" t="s">
        <v>87</v>
      </c>
      <c r="B102" s="5" t="s">
        <v>28</v>
      </c>
      <c r="C102" s="137">
        <v>68931</v>
      </c>
      <c r="D102" s="136">
        <f t="shared" ref="D102:D106" si="12">C102/$C$106</f>
        <v>4.9755829677431279E-3</v>
      </c>
      <c r="E102" s="137">
        <v>2749</v>
      </c>
      <c r="F102" s="136">
        <f t="shared" ref="F102" si="13">E102/$E$106</f>
        <v>8.7488145022182329E-3</v>
      </c>
      <c r="G102" s="137">
        <f t="shared" si="10"/>
        <v>71680</v>
      </c>
      <c r="H102" s="136">
        <f t="shared" ref="H102:H106" si="14">G102/$G$106</f>
        <v>5.0592642553663634E-3</v>
      </c>
      <c r="I102" s="131"/>
    </row>
    <row r="103" spans="1:10" x14ac:dyDescent="0.35">
      <c r="A103" s="138" t="s">
        <v>86</v>
      </c>
      <c r="B103" s="5" t="s">
        <v>29</v>
      </c>
      <c r="C103" s="137">
        <v>69652</v>
      </c>
      <c r="D103" s="136">
        <f t="shared" si="12"/>
        <v>5.0276262475409369E-3</v>
      </c>
      <c r="E103" s="137">
        <v>1730</v>
      </c>
      <c r="F103" s="136">
        <f>J103/$E$106</f>
        <v>0</v>
      </c>
      <c r="G103" s="137">
        <f t="shared" si="10"/>
        <v>71382</v>
      </c>
      <c r="H103" s="136">
        <f t="shared" si="14"/>
        <v>5.0382310418047123E-3</v>
      </c>
      <c r="I103" s="131"/>
      <c r="J103" s="42"/>
    </row>
    <row r="104" spans="1:10" x14ac:dyDescent="0.35">
      <c r="A104" s="138" t="s">
        <v>85</v>
      </c>
      <c r="B104" s="5" t="s">
        <v>30</v>
      </c>
      <c r="C104" s="137">
        <v>13002</v>
      </c>
      <c r="D104" s="136">
        <f t="shared" si="12"/>
        <v>9.385114062844895E-4</v>
      </c>
      <c r="E104" s="137">
        <v>467</v>
      </c>
      <c r="F104" s="136">
        <f>E103/$E$106</f>
        <v>5.5058017784058002E-3</v>
      </c>
      <c r="G104" s="137">
        <f t="shared" si="10"/>
        <v>13469</v>
      </c>
      <c r="H104" s="136">
        <f t="shared" si="14"/>
        <v>9.5065890423450818E-4</v>
      </c>
      <c r="I104" s="131"/>
    </row>
    <row r="105" spans="1:10" x14ac:dyDescent="0.35">
      <c r="A105" s="138" t="s">
        <v>84</v>
      </c>
      <c r="B105" s="5" t="s">
        <v>31</v>
      </c>
      <c r="C105" s="137">
        <v>100210</v>
      </c>
      <c r="D105" s="136">
        <f t="shared" si="12"/>
        <v>7.2333662531740266E-3</v>
      </c>
      <c r="E105" s="137">
        <v>6250</v>
      </c>
      <c r="F105" s="133">
        <f>E105/$E$106</f>
        <v>1.9890902378633672E-2</v>
      </c>
      <c r="G105" s="137">
        <f t="shared" si="10"/>
        <v>106460</v>
      </c>
      <c r="H105" s="136">
        <f t="shared" si="14"/>
        <v>7.5140802542732008E-3</v>
      </c>
      <c r="I105" s="131"/>
    </row>
    <row r="106" spans="1:10" x14ac:dyDescent="0.35">
      <c r="A106" s="135"/>
      <c r="B106" s="134" t="s">
        <v>5</v>
      </c>
      <c r="C106" s="47">
        <f>SUM(C6:C105)</f>
        <v>13853854</v>
      </c>
      <c r="D106" s="132">
        <f t="shared" si="12"/>
        <v>1</v>
      </c>
      <c r="E106" s="47">
        <f>SUM(E6:E105)</f>
        <v>314214</v>
      </c>
      <c r="F106" s="133">
        <f>E106/$E$106</f>
        <v>1</v>
      </c>
      <c r="G106" s="47">
        <f>SUM(G6:G105)</f>
        <v>14168068</v>
      </c>
      <c r="H106" s="132">
        <f t="shared" si="14"/>
        <v>1</v>
      </c>
      <c r="I106" s="131"/>
    </row>
    <row r="107" spans="1:10" x14ac:dyDescent="0.35">
      <c r="A107" s="160" t="s">
        <v>69</v>
      </c>
      <c r="B107" s="160"/>
      <c r="C107" s="160"/>
      <c r="D107" s="160"/>
      <c r="E107" s="160"/>
      <c r="F107" s="160"/>
      <c r="G107" s="160"/>
    </row>
    <row r="108" spans="1:10" x14ac:dyDescent="0.35">
      <c r="A108" s="130" t="s">
        <v>83</v>
      </c>
      <c r="B108" s="130"/>
      <c r="C108" s="130"/>
      <c r="D108" s="130"/>
      <c r="E108" s="130"/>
      <c r="F108" s="130"/>
      <c r="G108" s="130"/>
    </row>
  </sheetData>
  <mergeCells count="10">
    <mergeCell ref="A107:G107"/>
    <mergeCell ref="E4:F4"/>
    <mergeCell ref="C4:D4"/>
    <mergeCell ref="G4:H4"/>
    <mergeCell ref="J4:L4"/>
    <mergeCell ref="N4:P4"/>
    <mergeCell ref="J18:P18"/>
    <mergeCell ref="J19:P19"/>
    <mergeCell ref="J20:P20"/>
    <mergeCell ref="A4:B5"/>
  </mergeCells>
  <pageMargins left="0.7" right="0.7" top="0.75" bottom="0.75" header="0.3" footer="0.3"/>
  <pageSetup paperSize="9" orientation="portrait" verticalDpi="0" r:id="rId1"/>
  <ignoredErrors>
    <ignoredError sqref="D106:F106"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55E5D-1D2E-46C1-89AA-CED00DCA9030}">
  <dimension ref="A1:J15"/>
  <sheetViews>
    <sheetView showGridLines="0" workbookViewId="0">
      <selection sqref="A1:F1"/>
    </sheetView>
  </sheetViews>
  <sheetFormatPr baseColWidth="10" defaultColWidth="11.453125" defaultRowHeight="14.5" x14ac:dyDescent="0.35"/>
  <cols>
    <col min="1" max="4" width="11.453125" style="1"/>
    <col min="5" max="6" width="13.7265625" style="1" customWidth="1"/>
    <col min="7" max="16384" width="11.453125" style="1"/>
  </cols>
  <sheetData>
    <row r="1" spans="1:10" ht="66" customHeight="1" x14ac:dyDescent="0.35">
      <c r="A1" s="169" t="s">
        <v>75</v>
      </c>
      <c r="B1" s="169"/>
      <c r="C1" s="169"/>
      <c r="D1" s="169"/>
      <c r="E1" s="169"/>
      <c r="F1" s="169"/>
      <c r="G1" s="40"/>
      <c r="H1" s="40"/>
      <c r="I1" s="40"/>
    </row>
    <row r="2" spans="1:10" ht="15" x14ac:dyDescent="0.35">
      <c r="A2" s="23"/>
      <c r="B2" s="170" t="s">
        <v>34</v>
      </c>
      <c r="C2" s="170"/>
      <c r="D2" s="171"/>
      <c r="E2" s="170" t="s">
        <v>35</v>
      </c>
      <c r="F2" s="171"/>
    </row>
    <row r="3" spans="1:10" ht="45" customHeight="1" x14ac:dyDescent="0.35">
      <c r="A3" s="24"/>
      <c r="B3" s="25" t="s">
        <v>1</v>
      </c>
      <c r="C3" s="26" t="s">
        <v>36</v>
      </c>
      <c r="D3" s="27" t="s">
        <v>37</v>
      </c>
      <c r="E3" s="26" t="s">
        <v>38</v>
      </c>
      <c r="F3" s="27" t="s">
        <v>39</v>
      </c>
    </row>
    <row r="4" spans="1:10" x14ac:dyDescent="0.35">
      <c r="A4" s="28" t="s">
        <v>40</v>
      </c>
      <c r="B4" s="29">
        <v>337183</v>
      </c>
      <c r="C4" s="30">
        <v>0.38</v>
      </c>
      <c r="D4" s="31">
        <v>0.62</v>
      </c>
      <c r="E4" s="30">
        <v>0.39</v>
      </c>
      <c r="F4" s="31">
        <v>0.61</v>
      </c>
    </row>
    <row r="5" spans="1:10" x14ac:dyDescent="0.35">
      <c r="A5" s="32" t="s">
        <v>41</v>
      </c>
      <c r="B5" s="33">
        <v>162186</v>
      </c>
      <c r="C5" s="34">
        <v>0.48</v>
      </c>
      <c r="D5" s="35">
        <v>0.52</v>
      </c>
      <c r="E5" s="34">
        <v>0.84</v>
      </c>
      <c r="F5" s="35">
        <v>0.16</v>
      </c>
      <c r="I5" s="52"/>
      <c r="J5" s="52"/>
    </row>
    <row r="6" spans="1:10" x14ac:dyDescent="0.35">
      <c r="A6" s="32" t="s">
        <v>42</v>
      </c>
      <c r="B6" s="29">
        <v>152850</v>
      </c>
      <c r="C6" s="30">
        <v>0.43</v>
      </c>
      <c r="D6" s="31">
        <v>0.56999999999999995</v>
      </c>
      <c r="E6" s="30">
        <v>0.83459388568445447</v>
      </c>
      <c r="F6" s="31">
        <v>0.16540611431554553</v>
      </c>
      <c r="I6" s="87">
        <f>B4+B8+B11</f>
        <v>437353</v>
      </c>
      <c r="J6" s="52"/>
    </row>
    <row r="7" spans="1:10" x14ac:dyDescent="0.35">
      <c r="A7" s="32" t="s">
        <v>43</v>
      </c>
      <c r="B7" s="33">
        <v>63811</v>
      </c>
      <c r="C7" s="34">
        <v>0.47</v>
      </c>
      <c r="D7" s="35">
        <v>0.53</v>
      </c>
      <c r="E7" s="34">
        <v>0.71113035288398729</v>
      </c>
      <c r="F7" s="35">
        <v>0.28886964711601271</v>
      </c>
      <c r="I7" s="52"/>
      <c r="J7" s="52"/>
    </row>
    <row r="8" spans="1:10" x14ac:dyDescent="0.35">
      <c r="A8" s="32" t="s">
        <v>44</v>
      </c>
      <c r="B8" s="29">
        <v>62013</v>
      </c>
      <c r="C8" s="30">
        <v>0.36</v>
      </c>
      <c r="D8" s="31">
        <v>0.64</v>
      </c>
      <c r="E8" s="30">
        <v>0.41806322292323872</v>
      </c>
      <c r="F8" s="31">
        <v>0.6</v>
      </c>
      <c r="I8" s="88">
        <f>I6/'[1]Carsat résidence et liquidation'!B27</f>
        <v>0.40583240308480617</v>
      </c>
      <c r="J8" s="52"/>
    </row>
    <row r="9" spans="1:10" x14ac:dyDescent="0.35">
      <c r="A9" s="32" t="s">
        <v>45</v>
      </c>
      <c r="B9" s="33">
        <v>51915</v>
      </c>
      <c r="C9" s="34">
        <v>0.46579986516421074</v>
      </c>
      <c r="D9" s="35">
        <v>0.53420013483578932</v>
      </c>
      <c r="E9" s="34">
        <v>0.4</v>
      </c>
      <c r="F9" s="35">
        <v>0.1879996147548878</v>
      </c>
      <c r="I9" s="52"/>
      <c r="J9" s="52"/>
    </row>
    <row r="10" spans="1:10" x14ac:dyDescent="0.35">
      <c r="A10" s="32" t="s">
        <v>46</v>
      </c>
      <c r="B10" s="29">
        <v>46707</v>
      </c>
      <c r="C10" s="30">
        <v>0.42945309330087345</v>
      </c>
      <c r="D10" s="31">
        <v>0.57054690669912655</v>
      </c>
      <c r="E10" s="30">
        <v>0.82063766630362822</v>
      </c>
      <c r="F10" s="31">
        <v>0.17936233369637175</v>
      </c>
      <c r="I10" s="52"/>
      <c r="J10" s="87">
        <f>B5+B6+B7</f>
        <v>378847</v>
      </c>
    </row>
    <row r="11" spans="1:10" x14ac:dyDescent="0.35">
      <c r="A11" s="32" t="s">
        <v>47</v>
      </c>
      <c r="B11" s="33">
        <v>38157</v>
      </c>
      <c r="C11" s="34">
        <v>0.44</v>
      </c>
      <c r="D11" s="35">
        <v>0.56000000000000005</v>
      </c>
      <c r="E11" s="34">
        <v>0.5</v>
      </c>
      <c r="F11" s="35">
        <v>0.5</v>
      </c>
      <c r="I11" s="52"/>
      <c r="J11" s="52"/>
    </row>
    <row r="12" spans="1:10" x14ac:dyDescent="0.35">
      <c r="A12" s="32" t="s">
        <v>48</v>
      </c>
      <c r="B12" s="29">
        <v>21282</v>
      </c>
      <c r="C12" s="30">
        <v>0.48030295812890011</v>
      </c>
      <c r="D12" s="31">
        <v>0.51969704187109989</v>
      </c>
      <c r="E12" s="30">
        <v>0.9710379650359644</v>
      </c>
      <c r="F12" s="31">
        <v>2.896203496403563E-2</v>
      </c>
      <c r="I12" s="52"/>
      <c r="J12" s="88">
        <f>J10/'[1]Carsat résidence et liquidation'!B27</f>
        <v>0.35154300624774398</v>
      </c>
    </row>
    <row r="13" spans="1:10" x14ac:dyDescent="0.35">
      <c r="A13" s="36" t="s">
        <v>49</v>
      </c>
      <c r="B13" s="37">
        <v>15962</v>
      </c>
      <c r="C13" s="38">
        <v>0.53435544430538173</v>
      </c>
      <c r="D13" s="39">
        <v>0.46564455569461827</v>
      </c>
      <c r="E13" s="38">
        <v>0.93160200250312886</v>
      </c>
      <c r="F13" s="39">
        <v>6.8397997496871088E-2</v>
      </c>
      <c r="I13" s="52"/>
      <c r="J13" s="52"/>
    </row>
    <row r="14" spans="1:10" x14ac:dyDescent="0.35">
      <c r="A14" s="22" t="s">
        <v>69</v>
      </c>
      <c r="I14" s="52"/>
      <c r="J14" s="52"/>
    </row>
    <row r="15" spans="1:10" x14ac:dyDescent="0.35">
      <c r="A15" s="22" t="s">
        <v>60</v>
      </c>
    </row>
  </sheetData>
  <mergeCells count="3">
    <mergeCell ref="A1:F1"/>
    <mergeCell ref="B2:D2"/>
    <mergeCell ref="E2:F2"/>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06E1D-8A3B-4EDF-8AA7-54B1D42988C8}">
  <dimension ref="A1:Q14"/>
  <sheetViews>
    <sheetView showGridLines="0" workbookViewId="0">
      <selection activeCell="E15" sqref="E15"/>
    </sheetView>
  </sheetViews>
  <sheetFormatPr baseColWidth="10" defaultRowHeight="14.5" x14ac:dyDescent="0.35"/>
  <cols>
    <col min="1" max="1" width="32.81640625" customWidth="1"/>
    <col min="3" max="6" width="15.7265625" customWidth="1"/>
  </cols>
  <sheetData>
    <row r="1" spans="1:17" ht="30" customHeight="1" x14ac:dyDescent="0.35">
      <c r="A1" s="169" t="s">
        <v>76</v>
      </c>
      <c r="B1" s="169"/>
      <c r="C1" s="169"/>
      <c r="D1" s="169"/>
      <c r="E1" s="169"/>
      <c r="F1" s="169"/>
    </row>
    <row r="2" spans="1:17" ht="48" customHeight="1" x14ac:dyDescent="0.35">
      <c r="A2" s="6"/>
      <c r="B2" s="6"/>
      <c r="C2" s="62" t="s">
        <v>57</v>
      </c>
      <c r="D2" s="62" t="s">
        <v>56</v>
      </c>
      <c r="E2" s="62" t="s">
        <v>39</v>
      </c>
      <c r="F2" s="2" t="s">
        <v>52</v>
      </c>
    </row>
    <row r="3" spans="1:17" ht="15" customHeight="1" x14ac:dyDescent="0.35">
      <c r="A3" s="172" t="s">
        <v>77</v>
      </c>
      <c r="B3" s="107" t="s">
        <v>50</v>
      </c>
      <c r="C3" s="108">
        <v>319.196999091397</v>
      </c>
      <c r="D3" s="109">
        <v>714.45761138150601</v>
      </c>
      <c r="E3" s="110">
        <v>201.22446513849101</v>
      </c>
      <c r="F3" s="111">
        <v>325.39363360311</v>
      </c>
    </row>
    <row r="4" spans="1:17" ht="15" customHeight="1" x14ac:dyDescent="0.35">
      <c r="A4" s="173"/>
      <c r="B4" s="112" t="s">
        <v>51</v>
      </c>
      <c r="C4" s="113">
        <v>295.99416450724402</v>
      </c>
      <c r="D4" s="114">
        <v>611.77939363778296</v>
      </c>
      <c r="E4" s="115">
        <v>239.70475993258799</v>
      </c>
      <c r="F4" s="116">
        <v>288.34520159210803</v>
      </c>
    </row>
    <row r="5" spans="1:17" ht="15" customHeight="1" x14ac:dyDescent="0.35">
      <c r="A5" s="174"/>
      <c r="B5" s="117" t="s">
        <v>52</v>
      </c>
      <c r="C5" s="118">
        <v>312.57742483230601</v>
      </c>
      <c r="D5" s="119">
        <v>625.66494472853503</v>
      </c>
      <c r="E5" s="120">
        <v>239.488013858366</v>
      </c>
      <c r="F5" s="121">
        <v>304.56765589953199</v>
      </c>
    </row>
    <row r="6" spans="1:17" ht="15" customHeight="1" x14ac:dyDescent="0.35">
      <c r="A6" s="172" t="s">
        <v>78</v>
      </c>
      <c r="B6" s="107" t="s">
        <v>50</v>
      </c>
      <c r="C6" s="108">
        <v>971.10820352768405</v>
      </c>
      <c r="D6" s="109">
        <v>1090.7913614921099</v>
      </c>
      <c r="E6" s="109">
        <v>222.139390424482</v>
      </c>
      <c r="F6" s="122">
        <v>971.31374776783196</v>
      </c>
    </row>
    <row r="7" spans="1:17" ht="15" customHeight="1" x14ac:dyDescent="0.35">
      <c r="A7" s="173"/>
      <c r="B7" s="112" t="s">
        <v>51</v>
      </c>
      <c r="C7" s="113">
        <v>709.78289560968904</v>
      </c>
      <c r="D7" s="114">
        <v>985.43444802387501</v>
      </c>
      <c r="E7" s="114">
        <v>413.23828283379999</v>
      </c>
      <c r="F7" s="123">
        <v>764.34303733922104</v>
      </c>
    </row>
    <row r="8" spans="1:17" ht="15" customHeight="1" x14ac:dyDescent="0.35">
      <c r="A8" s="174"/>
      <c r="B8" s="117" t="s">
        <v>52</v>
      </c>
      <c r="C8" s="118">
        <v>843.25581991267302</v>
      </c>
      <c r="D8" s="119">
        <v>995.23042289500904</v>
      </c>
      <c r="E8" s="119">
        <v>395.35058900402601</v>
      </c>
      <c r="F8" s="124">
        <v>855.59736949030105</v>
      </c>
    </row>
    <row r="9" spans="1:17" ht="18" customHeight="1" x14ac:dyDescent="0.35">
      <c r="A9" s="22" t="s">
        <v>69</v>
      </c>
      <c r="B9" s="125"/>
      <c r="C9" s="125"/>
      <c r="D9" s="125"/>
      <c r="E9" s="125"/>
      <c r="F9" s="125"/>
      <c r="G9" s="125"/>
      <c r="M9" s="126"/>
      <c r="N9" s="43"/>
      <c r="O9" s="43"/>
      <c r="P9" s="43"/>
      <c r="Q9" s="43"/>
    </row>
    <row r="10" spans="1:17" ht="17.25" customHeight="1" x14ac:dyDescent="0.35">
      <c r="A10" s="22" t="s">
        <v>79</v>
      </c>
      <c r="B10" s="125"/>
      <c r="C10" s="125"/>
      <c r="D10" s="125"/>
      <c r="E10" s="125"/>
      <c r="F10" s="125"/>
      <c r="G10" s="125"/>
      <c r="M10" s="126"/>
      <c r="N10" s="43"/>
      <c r="O10" s="43"/>
      <c r="P10" s="43"/>
      <c r="Q10" s="43"/>
    </row>
    <row r="11" spans="1:17" ht="51.75" customHeight="1" x14ac:dyDescent="0.35">
      <c r="A11" s="175" t="s">
        <v>53</v>
      </c>
      <c r="B11" s="175"/>
      <c r="C11" s="175"/>
      <c r="D11" s="175"/>
      <c r="E11" s="175"/>
      <c r="F11" s="175"/>
      <c r="G11" s="50"/>
      <c r="H11" s="127"/>
      <c r="I11" s="44"/>
      <c r="M11" s="126"/>
      <c r="N11" s="43"/>
      <c r="O11" s="43"/>
      <c r="P11" s="43"/>
      <c r="Q11" s="43"/>
    </row>
    <row r="14" spans="1:17" x14ac:dyDescent="0.35">
      <c r="I14" s="127"/>
    </row>
  </sheetData>
  <mergeCells count="4">
    <mergeCell ref="A1:F1"/>
    <mergeCell ref="A3:A5"/>
    <mergeCell ref="A6:A8"/>
    <mergeCell ref="A11:F11"/>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8B915-0259-4E33-808A-37C74746A752}">
  <dimension ref="A1:K45"/>
  <sheetViews>
    <sheetView showGridLines="0" topLeftCell="A26" workbookViewId="0">
      <selection activeCell="C46" sqref="C46"/>
    </sheetView>
  </sheetViews>
  <sheetFormatPr baseColWidth="10" defaultRowHeight="14.5" x14ac:dyDescent="0.35"/>
  <sheetData>
    <row r="1" spans="1:11" ht="58" x14ac:dyDescent="0.35">
      <c r="A1" s="45" t="s">
        <v>55</v>
      </c>
      <c r="B1" s="45" t="s">
        <v>58</v>
      </c>
      <c r="C1" s="45" t="s">
        <v>54</v>
      </c>
      <c r="E1" s="176" t="s">
        <v>80</v>
      </c>
      <c r="F1" s="176"/>
      <c r="G1" s="176"/>
      <c r="H1" s="176"/>
      <c r="I1" s="176"/>
      <c r="J1" s="176"/>
      <c r="K1" s="176"/>
    </row>
    <row r="2" spans="1:11" s="42" customFormat="1" x14ac:dyDescent="0.35">
      <c r="A2" s="46">
        <v>1980</v>
      </c>
      <c r="B2" s="47">
        <v>231944</v>
      </c>
      <c r="C2" s="48">
        <v>4.6492692570818749E-2</v>
      </c>
    </row>
    <row r="3" spans="1:11" s="42" customFormat="1" x14ac:dyDescent="0.35">
      <c r="A3" s="46">
        <v>1981</v>
      </c>
      <c r="B3" s="47">
        <v>248781</v>
      </c>
      <c r="C3" s="48">
        <v>4.8659940207074814E-2</v>
      </c>
    </row>
    <row r="4" spans="1:11" s="42" customFormat="1" x14ac:dyDescent="0.35">
      <c r="A4" s="46">
        <v>1982</v>
      </c>
      <c r="B4" s="47">
        <v>265189</v>
      </c>
      <c r="C4" s="48">
        <v>5.083222045384015E-2</v>
      </c>
    </row>
    <row r="5" spans="1:11" s="42" customFormat="1" x14ac:dyDescent="0.35">
      <c r="A5" s="46">
        <v>1983</v>
      </c>
      <c r="B5" s="47">
        <v>282329</v>
      </c>
      <c r="C5" s="48">
        <v>5.1847142483827206E-2</v>
      </c>
    </row>
    <row r="6" spans="1:11" s="42" customFormat="1" x14ac:dyDescent="0.35">
      <c r="A6" s="46">
        <v>1984</v>
      </c>
      <c r="B6" s="47">
        <v>303409</v>
      </c>
      <c r="C6" s="48">
        <v>5.3099025520027751E-2</v>
      </c>
    </row>
    <row r="7" spans="1:11" s="42" customFormat="1" x14ac:dyDescent="0.35">
      <c r="A7" s="46">
        <v>1985</v>
      </c>
      <c r="B7" s="47">
        <v>322670</v>
      </c>
      <c r="C7" s="48">
        <v>5.3761237259884687E-2</v>
      </c>
    </row>
    <row r="8" spans="1:11" s="42" customFormat="1" x14ac:dyDescent="0.35">
      <c r="A8" s="46">
        <v>1986</v>
      </c>
      <c r="B8" s="47">
        <v>341644</v>
      </c>
      <c r="C8" s="48">
        <v>5.4315084532862198E-2</v>
      </c>
    </row>
    <row r="9" spans="1:11" s="42" customFormat="1" x14ac:dyDescent="0.35">
      <c r="A9" s="46">
        <v>1987</v>
      </c>
      <c r="B9" s="47">
        <v>367584</v>
      </c>
      <c r="C9" s="48">
        <v>5.5900266906498783E-2</v>
      </c>
    </row>
    <row r="10" spans="1:11" s="42" customFormat="1" x14ac:dyDescent="0.35">
      <c r="A10" s="46">
        <v>1988</v>
      </c>
      <c r="B10" s="47">
        <v>395100</v>
      </c>
      <c r="C10" s="48">
        <v>5.7570532280442947E-2</v>
      </c>
    </row>
    <row r="11" spans="1:11" s="42" customFormat="1" x14ac:dyDescent="0.35">
      <c r="A11" s="46">
        <v>1989</v>
      </c>
      <c r="B11" s="47">
        <v>422287</v>
      </c>
      <c r="C11" s="48">
        <v>5.9002726811899164E-2</v>
      </c>
    </row>
    <row r="12" spans="1:11" s="42" customFormat="1" x14ac:dyDescent="0.35">
      <c r="A12" s="46">
        <v>1990</v>
      </c>
      <c r="B12" s="47">
        <v>457279</v>
      </c>
      <c r="C12" s="48">
        <v>6.1131235124227905E-2</v>
      </c>
    </row>
    <row r="13" spans="1:11" s="42" customFormat="1" x14ac:dyDescent="0.35">
      <c r="A13" s="46">
        <v>1991</v>
      </c>
      <c r="B13" s="47">
        <v>492316</v>
      </c>
      <c r="C13" s="48">
        <v>6.3290242602140737E-2</v>
      </c>
    </row>
    <row r="14" spans="1:11" s="42" customFormat="1" x14ac:dyDescent="0.35">
      <c r="A14" s="46">
        <v>1992</v>
      </c>
      <c r="B14" s="47">
        <v>533708</v>
      </c>
      <c r="C14" s="48">
        <v>6.6002406572192834E-2</v>
      </c>
    </row>
    <row r="15" spans="1:11" s="42" customFormat="1" x14ac:dyDescent="0.35">
      <c r="A15" s="46">
        <v>1993</v>
      </c>
      <c r="B15" s="47">
        <v>579228</v>
      </c>
      <c r="C15" s="48">
        <v>6.922398193857697E-2</v>
      </c>
    </row>
    <row r="16" spans="1:11" s="42" customFormat="1" x14ac:dyDescent="0.35">
      <c r="A16" s="46">
        <v>1994</v>
      </c>
      <c r="B16" s="47">
        <v>626799</v>
      </c>
      <c r="C16" s="48">
        <v>7.2551899055932539E-2</v>
      </c>
    </row>
    <row r="17" spans="1:5" s="42" customFormat="1" x14ac:dyDescent="0.35">
      <c r="A17" s="46">
        <v>1995</v>
      </c>
      <c r="B17" s="47">
        <v>670309</v>
      </c>
      <c r="C17" s="48">
        <v>7.5710281211971708E-2</v>
      </c>
    </row>
    <row r="18" spans="1:5" s="42" customFormat="1" x14ac:dyDescent="0.35">
      <c r="A18" s="46">
        <v>1996</v>
      </c>
      <c r="B18" s="47">
        <v>717681</v>
      </c>
      <c r="C18" s="48">
        <v>7.9065001039428776E-2</v>
      </c>
    </row>
    <row r="19" spans="1:5" s="42" customFormat="1" x14ac:dyDescent="0.35">
      <c r="A19" s="46">
        <v>1997</v>
      </c>
      <c r="B19" s="47">
        <v>760667</v>
      </c>
      <c r="C19" s="48">
        <v>8.1946836205331677E-2</v>
      </c>
    </row>
    <row r="20" spans="1:5" s="42" customFormat="1" x14ac:dyDescent="0.35">
      <c r="A20" s="46">
        <v>1998</v>
      </c>
      <c r="B20" s="47">
        <v>806814</v>
      </c>
      <c r="C20" s="48">
        <v>8.5031079859113068E-2</v>
      </c>
      <c r="E20" s="22" t="s">
        <v>81</v>
      </c>
    </row>
    <row r="21" spans="1:5" s="42" customFormat="1" x14ac:dyDescent="0.35">
      <c r="A21" s="46">
        <v>1999</v>
      </c>
      <c r="B21" s="47">
        <v>852694</v>
      </c>
      <c r="C21" s="48">
        <v>8.8037201580489E-2</v>
      </c>
      <c r="E21" s="22" t="s">
        <v>61</v>
      </c>
    </row>
    <row r="22" spans="1:5" s="42" customFormat="1" x14ac:dyDescent="0.35">
      <c r="A22" s="46">
        <v>2000</v>
      </c>
      <c r="B22" s="47">
        <v>892432</v>
      </c>
      <c r="C22" s="48">
        <v>9.1313888524515011E-2</v>
      </c>
      <c r="E22" s="22" t="s">
        <v>82</v>
      </c>
    </row>
    <row r="23" spans="1:5" s="42" customFormat="1" x14ac:dyDescent="0.35">
      <c r="A23" s="46">
        <v>2001</v>
      </c>
      <c r="B23" s="47">
        <v>937920</v>
      </c>
      <c r="C23" s="48">
        <v>9.4319936983276495E-2</v>
      </c>
    </row>
    <row r="24" spans="1:5" s="42" customFormat="1" x14ac:dyDescent="0.35">
      <c r="A24" s="46">
        <v>2002</v>
      </c>
      <c r="B24" s="47">
        <v>979085</v>
      </c>
      <c r="C24" s="48">
        <v>9.6827709110904089E-2</v>
      </c>
    </row>
    <row r="25" spans="1:5" s="42" customFormat="1" x14ac:dyDescent="0.35">
      <c r="A25" s="46">
        <v>2003</v>
      </c>
      <c r="B25" s="47">
        <v>1020050</v>
      </c>
      <c r="C25" s="48">
        <v>9.9300443198988037E-2</v>
      </c>
    </row>
    <row r="26" spans="1:5" s="42" customFormat="1" x14ac:dyDescent="0.35">
      <c r="A26" s="46">
        <v>2004</v>
      </c>
      <c r="B26" s="47">
        <v>1054992</v>
      </c>
      <c r="C26" s="48">
        <v>9.9488333749207153E-2</v>
      </c>
    </row>
    <row r="27" spans="1:5" s="42" customFormat="1" x14ac:dyDescent="0.35">
      <c r="A27" s="46">
        <v>2005</v>
      </c>
      <c r="B27" s="47">
        <v>1091887</v>
      </c>
      <c r="C27" s="48">
        <v>0.1000294714388594</v>
      </c>
    </row>
    <row r="28" spans="1:5" s="42" customFormat="1" x14ac:dyDescent="0.35">
      <c r="A28" s="46">
        <v>2006</v>
      </c>
      <c r="B28" s="47">
        <v>1132382</v>
      </c>
      <c r="C28" s="48">
        <v>0.10022877555115417</v>
      </c>
    </row>
    <row r="29" spans="1:5" s="42" customFormat="1" x14ac:dyDescent="0.35">
      <c r="A29" s="46">
        <v>2007</v>
      </c>
      <c r="B29" s="47">
        <v>1156471</v>
      </c>
      <c r="C29" s="48">
        <v>9.888665287434753E-2</v>
      </c>
    </row>
    <row r="30" spans="1:5" s="42" customFormat="1" x14ac:dyDescent="0.35">
      <c r="A30" s="46">
        <v>2008</v>
      </c>
      <c r="B30" s="47">
        <v>1182510</v>
      </c>
      <c r="C30" s="48">
        <v>9.7893247509207068E-2</v>
      </c>
    </row>
    <row r="31" spans="1:5" s="42" customFormat="1" x14ac:dyDescent="0.35">
      <c r="A31" s="46">
        <v>2009</v>
      </c>
      <c r="B31" s="47">
        <v>1212251</v>
      </c>
      <c r="C31" s="48">
        <v>9.7882707343421513E-2</v>
      </c>
    </row>
    <row r="32" spans="1:5" s="42" customFormat="1" x14ac:dyDescent="0.35">
      <c r="A32" s="46">
        <v>2010</v>
      </c>
      <c r="B32" s="47">
        <v>1234693</v>
      </c>
      <c r="C32" s="48">
        <v>9.5824906793897907E-2</v>
      </c>
    </row>
    <row r="33" spans="1:6" s="42" customFormat="1" x14ac:dyDescent="0.35">
      <c r="A33" s="46">
        <v>2011</v>
      </c>
      <c r="B33" s="47">
        <v>1250791</v>
      </c>
      <c r="C33" s="48">
        <v>9.54651513436542E-2</v>
      </c>
    </row>
    <row r="34" spans="1:6" s="42" customFormat="1" x14ac:dyDescent="0.35">
      <c r="A34" s="46">
        <v>2012</v>
      </c>
      <c r="B34" s="47">
        <v>1256324</v>
      </c>
      <c r="C34" s="48">
        <v>9.4923836466649147E-2</v>
      </c>
    </row>
    <row r="35" spans="1:6" s="42" customFormat="1" x14ac:dyDescent="0.35">
      <c r="A35" s="46">
        <v>2013</v>
      </c>
      <c r="B35" s="47">
        <v>1264294</v>
      </c>
      <c r="C35" s="48">
        <v>9.3657783074270015E-2</v>
      </c>
    </row>
    <row r="36" spans="1:6" s="42" customFormat="1" x14ac:dyDescent="0.35">
      <c r="A36" s="46">
        <v>2014</v>
      </c>
      <c r="B36" s="47">
        <v>1244684</v>
      </c>
      <c r="C36" s="48">
        <v>9.0940866853611593E-2</v>
      </c>
    </row>
    <row r="37" spans="1:6" s="42" customFormat="1" x14ac:dyDescent="0.35">
      <c r="A37" s="46">
        <v>2015</v>
      </c>
      <c r="B37" s="47">
        <v>1235287</v>
      </c>
      <c r="C37" s="48">
        <v>8.9159291141170105E-2</v>
      </c>
    </row>
    <row r="38" spans="1:6" s="42" customFormat="1" x14ac:dyDescent="0.35">
      <c r="A38" s="46">
        <v>2016</v>
      </c>
      <c r="B38" s="47">
        <v>1226545</v>
      </c>
      <c r="C38" s="48">
        <v>8.745644629116274E-2</v>
      </c>
      <c r="F38" s="128"/>
    </row>
    <row r="39" spans="1:6" s="42" customFormat="1" x14ac:dyDescent="0.35">
      <c r="A39" s="46">
        <v>2017</v>
      </c>
      <c r="B39" s="47">
        <v>1157786</v>
      </c>
      <c r="C39" s="48">
        <v>8.1882896565049462E-2</v>
      </c>
    </row>
    <row r="40" spans="1:6" s="42" customFormat="1" x14ac:dyDescent="0.35">
      <c r="A40" s="46">
        <v>2018</v>
      </c>
      <c r="B40" s="47">
        <v>1179007</v>
      </c>
      <c r="C40" s="48">
        <v>8.2146913203487631E-2</v>
      </c>
    </row>
    <row r="41" spans="1:6" s="42" customFormat="1" x14ac:dyDescent="0.35">
      <c r="A41" s="46">
        <v>2019</v>
      </c>
      <c r="B41" s="47">
        <v>1208268</v>
      </c>
      <c r="C41" s="48">
        <v>8.3089632590098217E-2</v>
      </c>
    </row>
    <row r="42" spans="1:6" x14ac:dyDescent="0.35">
      <c r="A42" s="46">
        <v>2020</v>
      </c>
      <c r="B42" s="47">
        <v>1123741</v>
      </c>
      <c r="C42" s="48">
        <v>7.6182277057178616E-2</v>
      </c>
    </row>
    <row r="43" spans="1:6" x14ac:dyDescent="0.35">
      <c r="A43" s="46">
        <v>2021</v>
      </c>
      <c r="B43" s="47">
        <v>1102647</v>
      </c>
      <c r="C43" s="48">
        <v>7.4256520071266915E-2</v>
      </c>
    </row>
    <row r="44" spans="1:6" x14ac:dyDescent="0.35">
      <c r="A44" s="46">
        <v>2022</v>
      </c>
      <c r="B44" s="47">
        <v>1087595</v>
      </c>
      <c r="C44" s="48">
        <v>7.1999999999999995E-2</v>
      </c>
    </row>
    <row r="45" spans="1:6" x14ac:dyDescent="0.35">
      <c r="A45" s="46">
        <v>2023</v>
      </c>
      <c r="B45" s="47">
        <v>1076238</v>
      </c>
      <c r="C45" s="48">
        <f>B45/15251939</f>
        <v>7.0564011566004822E-2</v>
      </c>
    </row>
  </sheetData>
  <mergeCells count="1">
    <mergeCell ref="E1:K1"/>
  </mergeCells>
  <pageMargins left="0.7" right="0.7" top="0.75" bottom="0.75" header="0.3" footer="0.3"/>
  <pageSetup paperSize="9" orientation="portrait" verticalDpi="0" r:id="rId1"/>
  <drawing r:id="rId2"/>
</worksheet>
</file>

<file path=docMetadata/LabelInfo.xml><?xml version="1.0" encoding="utf-8"?>
<clbl:labelList xmlns:clbl="http://schemas.microsoft.com/office/2020/mipLabelMetadata">
  <clbl:label id="{c8ed0d54-54d7-4498-9042-bf1d68447b7b}" enabled="1" method="Privileged" siteId="{7512341a-42c3-44bb-beee-e013048f1248}"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vt:i4>
      </vt:variant>
    </vt:vector>
  </HeadingPairs>
  <TitlesOfParts>
    <vt:vector size="7" baseType="lpstr">
      <vt:lpstr>Lieu résidence</vt:lpstr>
      <vt:lpstr>Carsat résidence et liquidation</vt:lpstr>
      <vt:lpstr>Département de résidence DP-DD</vt:lpstr>
      <vt:lpstr>Résidence 10 principaux pays</vt:lpstr>
      <vt:lpstr>Montant global</vt:lpstr>
      <vt:lpstr>Evolutions résidents étranger</vt:lpstr>
      <vt:lpstr>'Lieu résidence'!Zone_d_impression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Z019546</dc:creator>
  <cp:lastModifiedBy>ARABI Samya</cp:lastModifiedBy>
  <cp:lastPrinted>2023-01-24T16:15:44Z</cp:lastPrinted>
  <dcterms:created xsi:type="dcterms:W3CDTF">2022-04-12T12:47:36Z</dcterms:created>
  <dcterms:modified xsi:type="dcterms:W3CDTF">2024-04-02T14:46:43Z</dcterms:modified>
</cp:coreProperties>
</file>