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ml.chartshape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N:\DSPR\PSN\RECUEIL\Recueil données 2023\T1_RETRAITES\Tableaux PJ du recueil\"/>
    </mc:Choice>
  </mc:AlternateContent>
  <xr:revisionPtr revIDLastSave="0" documentId="13_ncr:1_{BCDD7A29-4ED0-475E-98E3-C431A64E93BF}" xr6:coauthVersionLast="47" xr6:coauthVersionMax="47" xr10:uidLastSave="{00000000-0000-0000-0000-000000000000}"/>
  <bookViews>
    <workbookView xWindow="-120" yWindow="-120" windowWidth="29040" windowHeight="15840" tabRatio="734" xr2:uid="{B860CCC8-2EA6-4440-BC4B-883ED4229432}"/>
  </bookViews>
  <sheets>
    <sheet name="Lieu résidence" sheetId="8" r:id="rId1"/>
    <sheet name="Carsat résidence et liquidation" sheetId="2" r:id="rId2"/>
    <sheet name="Département de résidence DP-DD" sheetId="12" r:id="rId3"/>
    <sheet name="Ensemble des retraités par dept" sheetId="13" r:id="rId4"/>
    <sheet name="Effectifs résidents étranger" sheetId="14" r:id="rId5"/>
    <sheet name="Résidence 10 principaux pays" sheetId="3" r:id="rId6"/>
    <sheet name="Pays de résidants" sheetId="6" r:id="rId7"/>
    <sheet name="Evolutions résidents étranger" sheetId="5" r:id="rId8"/>
    <sheet name="Montant global" sheetId="7" r:id="rId9"/>
    <sheet name="Pyramide des âges" sheetId="16" r:id="rId10"/>
  </sheets>
  <definedNames>
    <definedName name="_xlnm._FilterDatabase" localSheetId="1" hidden="1">'Carsat résidence et liquidation'!$A$1:$N$30</definedName>
    <definedName name="_xlnm._FilterDatabase" localSheetId="2" hidden="1">'Département de résidence DP-DD'!$I$6:$I$108</definedName>
    <definedName name="_xlnm._FilterDatabase" localSheetId="3" hidden="1">'Ensemble des retraités par dept'!$F$5:$F$107</definedName>
    <definedName name="_xlnm._FilterDatabase" localSheetId="7" hidden="1">'Evolutions résidents étranger'!$D$2:$D$45</definedName>
    <definedName name="_Hlk93997743" localSheetId="0">'Lieu résidence'!#REF!</definedName>
    <definedName name="DépartementRésidence" localSheetId="9">#REF!</definedName>
    <definedName name="DépartementRésidence">#REF!</definedName>
    <definedName name="RégionRésidence" localSheetId="9">#REF!</definedName>
    <definedName name="RégionRésidence">#REF!</definedName>
    <definedName name="saisie" localSheetId="9">#REF!,#REF!,#REF!,#REF!,#REF!,#REF!,#REF!,#REF!,#REF!,#REF!,#REF!,#REF!,#REF!,#REF!,#REF!,#REF!</definedName>
    <definedName name="saisie">#REF!,#REF!,#REF!,#REF!,#REF!,#REF!,#REF!,#REF!,#REF!,#REF!,#REF!,#REF!,#REF!,#REF!,#REF!,#REF!</definedName>
    <definedName name="TitreDate" localSheetId="9">#REF!</definedName>
    <definedName name="TitreDate">#REF!</definedName>
    <definedName name="TitreRégion" localSheetId="9">#REF!</definedName>
    <definedName name="TitreRégion">#REF!</definedName>
    <definedName name="_xlnm.Print_Area" localSheetId="0">'Lieu résidence'!$A$1:$L$1</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X64" i="16" l="1"/>
  <c r="U61" i="16"/>
  <c r="V61" i="16"/>
  <c r="W61" i="16"/>
  <c r="D105" i="13"/>
  <c r="E106" i="12"/>
  <c r="F103" i="12"/>
  <c r="F104" i="12"/>
  <c r="Q61" i="16"/>
  <c r="P61" i="16"/>
  <c r="R61" i="16"/>
  <c r="J11" i="6"/>
  <c r="C5" i="14"/>
  <c r="C20" i="8"/>
  <c r="C19" i="8"/>
  <c r="C13" i="8"/>
  <c r="F11" i="8"/>
  <c r="C45" i="5"/>
  <c r="C11" i="6"/>
  <c r="D11" i="6"/>
  <c r="E11" i="6"/>
  <c r="F11" i="6"/>
  <c r="G11" i="6"/>
  <c r="H11" i="6"/>
  <c r="I11" i="6"/>
  <c r="B11" i="6"/>
  <c r="AG4" i="16"/>
  <c r="AF58" i="16"/>
  <c r="AF56" i="16"/>
  <c r="AF54" i="16"/>
  <c r="AF52" i="16"/>
  <c r="AF50" i="16"/>
  <c r="AF47" i="16"/>
  <c r="AF44" i="16"/>
  <c r="AF42" i="16"/>
  <c r="AF39" i="16"/>
  <c r="AF35" i="16"/>
  <c r="AF32" i="16"/>
  <c r="AF30" i="16"/>
  <c r="AF26" i="16"/>
  <c r="AF23" i="16"/>
  <c r="AF20" i="16"/>
  <c r="AF18" i="16"/>
  <c r="AF15" i="16"/>
  <c r="AF12" i="16"/>
  <c r="AF10" i="16"/>
  <c r="AF6" i="16"/>
  <c r="AG12" i="16"/>
  <c r="AG10" i="16"/>
  <c r="AG8" i="16"/>
  <c r="AG6" i="16"/>
  <c r="AF59" i="16"/>
  <c r="AF55" i="16"/>
  <c r="AF53" i="16"/>
  <c r="AF51" i="16"/>
  <c r="AF49" i="16"/>
  <c r="AF46" i="16"/>
  <c r="AF45" i="16"/>
  <c r="AF41" i="16"/>
  <c r="AF38" i="16"/>
  <c r="AF36" i="16"/>
  <c r="AF33" i="16"/>
  <c r="AF29" i="16"/>
  <c r="AF27" i="16"/>
  <c r="AF24" i="16"/>
  <c r="AF21" i="16"/>
  <c r="AF19" i="16"/>
  <c r="AF16" i="16"/>
  <c r="AF13" i="16"/>
  <c r="AF9" i="16"/>
  <c r="AF7" i="16"/>
  <c r="AF4" i="16"/>
  <c r="AG59" i="16"/>
  <c r="AG58" i="16"/>
  <c r="AG57" i="16"/>
  <c r="AG56" i="16"/>
  <c r="AG55" i="16"/>
  <c r="AG54" i="16"/>
  <c r="AG53" i="16"/>
  <c r="AG52" i="16"/>
  <c r="AG51" i="16"/>
  <c r="AG50" i="16"/>
  <c r="AG49" i="16"/>
  <c r="AG48" i="16"/>
  <c r="AG47" i="16"/>
  <c r="AG46" i="16"/>
  <c r="AG45" i="16"/>
  <c r="AG44" i="16"/>
  <c r="AG43" i="16"/>
  <c r="AG42" i="16"/>
  <c r="AG41" i="16"/>
  <c r="AG40" i="16"/>
  <c r="AG39" i="16"/>
  <c r="AG38" i="16"/>
  <c r="AG37" i="16"/>
  <c r="AG36" i="16"/>
  <c r="AG35" i="16"/>
  <c r="AG34" i="16"/>
  <c r="AG33" i="16"/>
  <c r="AG32" i="16"/>
  <c r="AG31" i="16"/>
  <c r="AG30" i="16"/>
  <c r="AG29" i="16"/>
  <c r="AG28" i="16"/>
  <c r="AG27" i="16"/>
  <c r="AG26" i="16"/>
  <c r="AG25" i="16"/>
  <c r="AG24" i="16"/>
  <c r="AG23" i="16"/>
  <c r="AG22" i="16"/>
  <c r="AG21" i="16"/>
  <c r="AG20" i="16"/>
  <c r="AG19" i="16"/>
  <c r="AG18" i="16"/>
  <c r="AG17" i="16"/>
  <c r="AG16" i="16"/>
  <c r="AG15" i="16"/>
  <c r="AG14" i="16"/>
  <c r="AG13" i="16"/>
  <c r="AG11" i="16"/>
  <c r="AG9" i="16"/>
  <c r="AG7" i="16"/>
  <c r="AG5" i="16"/>
  <c r="AF57" i="16"/>
  <c r="AF48" i="16"/>
  <c r="AF43" i="16"/>
  <c r="AF40" i="16"/>
  <c r="AF37" i="16"/>
  <c r="AF34" i="16"/>
  <c r="AF31" i="16"/>
  <c r="AF28" i="16"/>
  <c r="AF25" i="16"/>
  <c r="AF22" i="16"/>
  <c r="AF17" i="16"/>
  <c r="AF14" i="16"/>
  <c r="AF11" i="16"/>
  <c r="AF8" i="16"/>
  <c r="AF5" i="16"/>
  <c r="AB59" i="16"/>
  <c r="AB58" i="16"/>
  <c r="AB57" i="16"/>
  <c r="AB56" i="16"/>
  <c r="AB55" i="16"/>
  <c r="AB54" i="16"/>
  <c r="AB53" i="16"/>
  <c r="AB52" i="16"/>
  <c r="AB51" i="16"/>
  <c r="AB50" i="16"/>
  <c r="AB49" i="16"/>
  <c r="AB48" i="16"/>
  <c r="AB47" i="16"/>
  <c r="AB46" i="16"/>
  <c r="AB45" i="16"/>
  <c r="AB44" i="16"/>
  <c r="AB43" i="16"/>
  <c r="AB42" i="16"/>
  <c r="AB41" i="16"/>
  <c r="AB40" i="16"/>
  <c r="AB39" i="16"/>
  <c r="AB38" i="16"/>
  <c r="AB37" i="16"/>
  <c r="AB36" i="16"/>
  <c r="AB35" i="16"/>
  <c r="AB34" i="16"/>
  <c r="AB33" i="16"/>
  <c r="AB32" i="16"/>
  <c r="AB31" i="16"/>
  <c r="AB30" i="16"/>
  <c r="AB29" i="16"/>
  <c r="AB28" i="16"/>
  <c r="AB27" i="16"/>
  <c r="AB26" i="16"/>
  <c r="AB25" i="16"/>
  <c r="AB24" i="16"/>
  <c r="AB23" i="16"/>
  <c r="AB22" i="16"/>
  <c r="AB21" i="16"/>
  <c r="AB20" i="16"/>
  <c r="AB19" i="16"/>
  <c r="AB18" i="16"/>
  <c r="AB17" i="16"/>
  <c r="AB16" i="16"/>
  <c r="AB15" i="16"/>
  <c r="AB14" i="16"/>
  <c r="AB13" i="16"/>
  <c r="AB12" i="16"/>
  <c r="AB11" i="16"/>
  <c r="AB10" i="16"/>
  <c r="AB9" i="16"/>
  <c r="AB8" i="16"/>
  <c r="AB7" i="16"/>
  <c r="AB6" i="16"/>
  <c r="AB5" i="16"/>
  <c r="AB4" i="16"/>
  <c r="AA59" i="16"/>
  <c r="AA58" i="16"/>
  <c r="AA57" i="16"/>
  <c r="AA56" i="16"/>
  <c r="AA55" i="16"/>
  <c r="AA54" i="16"/>
  <c r="AA53" i="16"/>
  <c r="AA52" i="16"/>
  <c r="AA51" i="16"/>
  <c r="AA50" i="16"/>
  <c r="AA49" i="16"/>
  <c r="AA48" i="16"/>
  <c r="AA47" i="16"/>
  <c r="AA46" i="16"/>
  <c r="AA45" i="16"/>
  <c r="AA44" i="16"/>
  <c r="AA43" i="16"/>
  <c r="AA42" i="16"/>
  <c r="AA41" i="16"/>
  <c r="AA40" i="16"/>
  <c r="AA39" i="16"/>
  <c r="AA38" i="16"/>
  <c r="AA37" i="16"/>
  <c r="AA36" i="16"/>
  <c r="AA35" i="16"/>
  <c r="AA34" i="16"/>
  <c r="AA33" i="16"/>
  <c r="AA32" i="16"/>
  <c r="AA31" i="16"/>
  <c r="AA30" i="16"/>
  <c r="AA29" i="16"/>
  <c r="AA28" i="16"/>
  <c r="AA27" i="16"/>
  <c r="AA26" i="16"/>
  <c r="AA25" i="16"/>
  <c r="AA24" i="16"/>
  <c r="AA23" i="16"/>
  <c r="AA22" i="16"/>
  <c r="AA21" i="16"/>
  <c r="AA20" i="16"/>
  <c r="AA19" i="16"/>
  <c r="AA18" i="16"/>
  <c r="AA17" i="16"/>
  <c r="AA16" i="16"/>
  <c r="AA15" i="16"/>
  <c r="AA14" i="16"/>
  <c r="AA13" i="16"/>
  <c r="AA12" i="16"/>
  <c r="AA11" i="16"/>
  <c r="AA10" i="16"/>
  <c r="AA9" i="16"/>
  <c r="AA8" i="16"/>
  <c r="AA7" i="16"/>
  <c r="AA6" i="16"/>
  <c r="AA5" i="16"/>
  <c r="AA4" i="16"/>
  <c r="D5" i="14"/>
  <c r="E5" i="14"/>
  <c r="G105" i="12"/>
  <c r="C104" i="13"/>
  <c r="G104" i="12"/>
  <c r="C103" i="13"/>
  <c r="G103" i="12"/>
  <c r="C102" i="13"/>
  <c r="G102" i="12"/>
  <c r="C101" i="13"/>
  <c r="G101" i="12"/>
  <c r="C100" i="13"/>
  <c r="G100" i="12"/>
  <c r="C99" i="13"/>
  <c r="E99" i="13"/>
  <c r="G99" i="12"/>
  <c r="C98" i="13"/>
  <c r="G98" i="12"/>
  <c r="C97" i="13"/>
  <c r="G97" i="12"/>
  <c r="C96" i="13"/>
  <c r="G96" i="12"/>
  <c r="C95" i="13"/>
  <c r="G95" i="12"/>
  <c r="C94" i="13"/>
  <c r="G94" i="12"/>
  <c r="C93" i="13"/>
  <c r="G93" i="12"/>
  <c r="C92" i="13"/>
  <c r="G92" i="12"/>
  <c r="C91" i="13"/>
  <c r="G91" i="12"/>
  <c r="C90" i="13"/>
  <c r="G90" i="12"/>
  <c r="C89" i="13"/>
  <c r="G89" i="12"/>
  <c r="C88" i="13"/>
  <c r="G88" i="12"/>
  <c r="C87" i="13"/>
  <c r="G87" i="12"/>
  <c r="C86" i="13"/>
  <c r="G86" i="12"/>
  <c r="C85" i="13"/>
  <c r="G85" i="12"/>
  <c r="C84" i="13"/>
  <c r="G84" i="12"/>
  <c r="C83" i="13"/>
  <c r="E83" i="13"/>
  <c r="G83" i="12"/>
  <c r="C82" i="13"/>
  <c r="G82" i="12"/>
  <c r="C81" i="13"/>
  <c r="G81" i="12"/>
  <c r="C80" i="13"/>
  <c r="G80" i="12"/>
  <c r="C79" i="13"/>
  <c r="G79" i="12"/>
  <c r="C78" i="13"/>
  <c r="G78" i="12"/>
  <c r="C77" i="13"/>
  <c r="G77" i="12"/>
  <c r="C76" i="13"/>
  <c r="G76" i="12"/>
  <c r="C75" i="13"/>
  <c r="E75" i="13"/>
  <c r="G75" i="12"/>
  <c r="C74" i="13"/>
  <c r="G74" i="12"/>
  <c r="C73" i="13"/>
  <c r="G73" i="12"/>
  <c r="C72" i="13"/>
  <c r="G72" i="12"/>
  <c r="C71" i="13"/>
  <c r="G71" i="12"/>
  <c r="C70" i="13"/>
  <c r="G70" i="12"/>
  <c r="C69" i="13"/>
  <c r="G69" i="12"/>
  <c r="C68" i="13"/>
  <c r="G68" i="12"/>
  <c r="C67" i="13"/>
  <c r="E67" i="13"/>
  <c r="G67" i="12"/>
  <c r="C66" i="13"/>
  <c r="G66" i="12"/>
  <c r="C65" i="13"/>
  <c r="G65" i="12"/>
  <c r="C64" i="13"/>
  <c r="G64" i="12"/>
  <c r="C63" i="13"/>
  <c r="G63" i="12"/>
  <c r="C62" i="13"/>
  <c r="G62" i="12"/>
  <c r="C61" i="13"/>
  <c r="G61" i="12"/>
  <c r="C60" i="13"/>
  <c r="G60" i="12"/>
  <c r="C59" i="13"/>
  <c r="E59" i="13"/>
  <c r="G59" i="12"/>
  <c r="C58" i="13"/>
  <c r="G58" i="12"/>
  <c r="C57" i="13"/>
  <c r="G57" i="12"/>
  <c r="C56" i="13"/>
  <c r="G56" i="12"/>
  <c r="C55" i="13"/>
  <c r="G55" i="12"/>
  <c r="C54" i="13"/>
  <c r="G54" i="12"/>
  <c r="C53" i="13"/>
  <c r="G53" i="12"/>
  <c r="C52" i="13"/>
  <c r="G52" i="12"/>
  <c r="C51" i="13"/>
  <c r="G51" i="12"/>
  <c r="C50" i="13"/>
  <c r="G50" i="12"/>
  <c r="C49" i="13"/>
  <c r="G49" i="12"/>
  <c r="C48" i="13"/>
  <c r="G48" i="12"/>
  <c r="C47" i="13"/>
  <c r="G47" i="12"/>
  <c r="C46" i="13"/>
  <c r="G46" i="12"/>
  <c r="C45" i="13"/>
  <c r="G45" i="12"/>
  <c r="C44" i="13"/>
  <c r="G44" i="12"/>
  <c r="C43" i="13"/>
  <c r="E43" i="13"/>
  <c r="G43" i="12"/>
  <c r="C42" i="13"/>
  <c r="G42" i="12"/>
  <c r="C41" i="13"/>
  <c r="G41" i="12"/>
  <c r="C40" i="13"/>
  <c r="G40" i="12"/>
  <c r="C39" i="13"/>
  <c r="G39" i="12"/>
  <c r="C38" i="13"/>
  <c r="G38" i="12"/>
  <c r="C37" i="13"/>
  <c r="G37" i="12"/>
  <c r="C36" i="13"/>
  <c r="G36" i="12"/>
  <c r="C35" i="13"/>
  <c r="E35" i="13"/>
  <c r="G35" i="12"/>
  <c r="C34" i="13"/>
  <c r="G34" i="12"/>
  <c r="C33" i="13"/>
  <c r="G33" i="12"/>
  <c r="C32" i="13"/>
  <c r="G32" i="12"/>
  <c r="C31" i="13"/>
  <c r="G31" i="12"/>
  <c r="C30" i="13"/>
  <c r="G30" i="12"/>
  <c r="C29" i="13"/>
  <c r="G29" i="12"/>
  <c r="C28" i="13"/>
  <c r="G28" i="12"/>
  <c r="C27" i="13"/>
  <c r="E27" i="13"/>
  <c r="G27" i="12"/>
  <c r="C26" i="13"/>
  <c r="G26" i="12"/>
  <c r="C25" i="13"/>
  <c r="G25" i="12"/>
  <c r="C24" i="13"/>
  <c r="G24" i="12"/>
  <c r="C23" i="13"/>
  <c r="G23" i="12"/>
  <c r="C22" i="13"/>
  <c r="G22" i="12"/>
  <c r="C21" i="13"/>
  <c r="G21" i="12"/>
  <c r="C20" i="13"/>
  <c r="G20" i="12"/>
  <c r="C19" i="13"/>
  <c r="E19" i="13"/>
  <c r="G19" i="12"/>
  <c r="C18" i="13"/>
  <c r="G18" i="12"/>
  <c r="C17" i="13"/>
  <c r="G17" i="12"/>
  <c r="C16" i="13"/>
  <c r="G16" i="12"/>
  <c r="C15" i="13"/>
  <c r="G15" i="12"/>
  <c r="C14" i="13"/>
  <c r="G14" i="12"/>
  <c r="C13" i="13"/>
  <c r="G13" i="12"/>
  <c r="C12" i="13"/>
  <c r="G12" i="12"/>
  <c r="C11" i="13"/>
  <c r="E11" i="13"/>
  <c r="G11" i="12"/>
  <c r="C10" i="13"/>
  <c r="G10" i="12"/>
  <c r="C9" i="13"/>
  <c r="G9" i="12"/>
  <c r="C8" i="13"/>
  <c r="G8" i="12"/>
  <c r="C7" i="13"/>
  <c r="G7" i="12"/>
  <c r="C6" i="13"/>
  <c r="E8" i="13"/>
  <c r="E13" i="13"/>
  <c r="E14" i="13"/>
  <c r="E22" i="13"/>
  <c r="E29" i="13"/>
  <c r="E30" i="13"/>
  <c r="E32" i="13"/>
  <c r="E37" i="13"/>
  <c r="E38" i="13"/>
  <c r="E40" i="13"/>
  <c r="E46" i="13"/>
  <c r="E48" i="13"/>
  <c r="E61" i="13"/>
  <c r="E62" i="13"/>
  <c r="E69" i="13"/>
  <c r="E70" i="13"/>
  <c r="E72" i="13"/>
  <c r="E77" i="13"/>
  <c r="E78" i="13"/>
  <c r="E86" i="13"/>
  <c r="E88" i="13"/>
  <c r="E93" i="13"/>
  <c r="E94" i="13"/>
  <c r="E101" i="13"/>
  <c r="E102" i="13"/>
  <c r="E104" i="13"/>
  <c r="E15" i="13"/>
  <c r="E21" i="13"/>
  <c r="E39" i="13"/>
  <c r="E51" i="13"/>
  <c r="E53" i="13"/>
  <c r="E71" i="13"/>
  <c r="E85" i="13"/>
  <c r="E91" i="13"/>
  <c r="E103" i="13"/>
  <c r="E16" i="13"/>
  <c r="E45" i="13"/>
  <c r="C5" i="13"/>
  <c r="G6" i="12"/>
  <c r="E15" i="14"/>
  <c r="E16" i="14"/>
  <c r="E14" i="14"/>
  <c r="D15" i="14"/>
  <c r="D16" i="14"/>
  <c r="D14" i="14"/>
  <c r="C15" i="14"/>
  <c r="C16" i="14"/>
  <c r="C14" i="14"/>
  <c r="F4" i="14"/>
  <c r="E11" i="14"/>
  <c r="F3" i="14"/>
  <c r="E10" i="14"/>
  <c r="E6" i="13"/>
  <c r="E7" i="13"/>
  <c r="E9" i="13"/>
  <c r="E10" i="13"/>
  <c r="E12" i="13"/>
  <c r="E17" i="13"/>
  <c r="E18" i="13"/>
  <c r="E20" i="13"/>
  <c r="E23" i="13"/>
  <c r="E24" i="13"/>
  <c r="E25" i="13"/>
  <c r="E26" i="13"/>
  <c r="E28" i="13"/>
  <c r="E31" i="13"/>
  <c r="E33" i="13"/>
  <c r="E34" i="13"/>
  <c r="E36" i="13"/>
  <c r="E41" i="13"/>
  <c r="E42" i="13"/>
  <c r="E44" i="13"/>
  <c r="E47" i="13"/>
  <c r="E49" i="13"/>
  <c r="E50" i="13"/>
  <c r="E52" i="13"/>
  <c r="E54" i="13"/>
  <c r="E55" i="13"/>
  <c r="E56" i="13"/>
  <c r="E57" i="13"/>
  <c r="E58" i="13"/>
  <c r="E60" i="13"/>
  <c r="E63" i="13"/>
  <c r="E64" i="13"/>
  <c r="E65" i="13"/>
  <c r="E66" i="13"/>
  <c r="E68" i="13"/>
  <c r="E73" i="13"/>
  <c r="E74" i="13"/>
  <c r="E76" i="13"/>
  <c r="E79" i="13"/>
  <c r="E80" i="13"/>
  <c r="E81" i="13"/>
  <c r="E82" i="13"/>
  <c r="E84" i="13"/>
  <c r="E87" i="13"/>
  <c r="E89" i="13"/>
  <c r="E90" i="13"/>
  <c r="E92" i="13"/>
  <c r="E95" i="13"/>
  <c r="E96" i="13"/>
  <c r="E97" i="13"/>
  <c r="E98" i="13"/>
  <c r="E100" i="13"/>
  <c r="E5" i="13"/>
  <c r="F34" i="12"/>
  <c r="F19" i="8"/>
  <c r="I10" i="3"/>
  <c r="I12" i="3"/>
  <c r="H6" i="3"/>
  <c r="H8" i="3"/>
  <c r="D19" i="8"/>
  <c r="G19" i="8"/>
  <c r="H19" i="8"/>
  <c r="D11" i="8"/>
  <c r="D13" i="8"/>
  <c r="F13" i="8"/>
  <c r="G11" i="8"/>
  <c r="H11" i="8"/>
  <c r="C11" i="8"/>
  <c r="E7" i="8"/>
  <c r="I7" i="8"/>
  <c r="E5" i="8"/>
  <c r="M5" i="8"/>
  <c r="Q5" i="8"/>
  <c r="G13" i="8"/>
  <c r="F5" i="14"/>
  <c r="D6" i="14"/>
  <c r="C10" i="14"/>
  <c r="F11" i="14"/>
  <c r="C105" i="13"/>
  <c r="C106" i="12"/>
  <c r="D11" i="12"/>
  <c r="G106" i="12"/>
  <c r="H13" i="8"/>
  <c r="E19" i="8"/>
  <c r="I5" i="8"/>
  <c r="E6" i="8"/>
  <c r="D10" i="14"/>
  <c r="D11" i="14"/>
  <c r="C11" i="14"/>
  <c r="F35" i="12"/>
  <c r="F106" i="12"/>
  <c r="F11" i="12"/>
  <c r="F15" i="12"/>
  <c r="F18" i="12"/>
  <c r="F22" i="12"/>
  <c r="F25" i="12"/>
  <c r="F28" i="12"/>
  <c r="F31" i="12"/>
  <c r="F38" i="12"/>
  <c r="F49" i="12"/>
  <c r="F80" i="12"/>
  <c r="F98" i="12"/>
  <c r="F43" i="12"/>
  <c r="F48" i="12"/>
  <c r="F52" i="12"/>
  <c r="F56" i="12"/>
  <c r="F61" i="12"/>
  <c r="F65" i="12"/>
  <c r="F68" i="12"/>
  <c r="F75" i="12"/>
  <c r="F83" i="12"/>
  <c r="F87" i="12"/>
  <c r="F101" i="12"/>
  <c r="F92" i="12"/>
  <c r="F102" i="12"/>
  <c r="F6" i="12"/>
  <c r="F73" i="12"/>
  <c r="F60" i="12"/>
  <c r="F86" i="12"/>
  <c r="F7" i="12"/>
  <c r="F12" i="12"/>
  <c r="F16" i="12"/>
  <c r="F19" i="12"/>
  <c r="F23" i="12"/>
  <c r="F26" i="12"/>
  <c r="F29" i="12"/>
  <c r="F32" i="12"/>
  <c r="F39" i="12"/>
  <c r="F58" i="12"/>
  <c r="F71" i="12"/>
  <c r="F40" i="12"/>
  <c r="F44" i="12"/>
  <c r="F50" i="12"/>
  <c r="F53" i="12"/>
  <c r="F57" i="12"/>
  <c r="F62" i="12"/>
  <c r="F66" i="12"/>
  <c r="F69" i="12"/>
  <c r="F77" i="12"/>
  <c r="F82" i="12"/>
  <c r="F88" i="12"/>
  <c r="F89" i="12"/>
  <c r="F94" i="12"/>
  <c r="F14" i="12"/>
  <c r="F85" i="12"/>
  <c r="F36" i="12"/>
  <c r="F76" i="12"/>
  <c r="F42" i="12"/>
  <c r="F47" i="12"/>
  <c r="F64" i="12"/>
  <c r="F72" i="12"/>
  <c r="F100" i="12"/>
  <c r="F84" i="12"/>
  <c r="F8" i="12"/>
  <c r="F13" i="12"/>
  <c r="F17" i="12"/>
  <c r="F20" i="12"/>
  <c r="F24" i="12"/>
  <c r="F27" i="12"/>
  <c r="F30" i="12"/>
  <c r="F33" i="12"/>
  <c r="F10" i="12"/>
  <c r="F93" i="12"/>
  <c r="F41" i="12"/>
  <c r="F45" i="12"/>
  <c r="F51" i="12"/>
  <c r="F54" i="12"/>
  <c r="F59" i="12"/>
  <c r="F63" i="12"/>
  <c r="F67" i="12"/>
  <c r="F70" i="12"/>
  <c r="F78" i="12"/>
  <c r="F99" i="12"/>
  <c r="F96" i="12"/>
  <c r="F90" i="12"/>
  <c r="F95" i="12"/>
  <c r="F9" i="12"/>
  <c r="F21" i="12"/>
  <c r="F97" i="12"/>
  <c r="F37" i="12"/>
  <c r="F74" i="12"/>
  <c r="F46" i="12"/>
  <c r="F55" i="12"/>
  <c r="F81" i="12"/>
  <c r="F79" i="12"/>
  <c r="F91" i="12"/>
  <c r="F105" i="12"/>
  <c r="G8" i="8"/>
  <c r="D8" i="8"/>
  <c r="H8" i="8"/>
  <c r="I8" i="8"/>
  <c r="F8" i="8"/>
  <c r="C8" i="8"/>
  <c r="E8" i="8"/>
  <c r="E9" i="8"/>
  <c r="F10" i="14"/>
  <c r="F14" i="14"/>
  <c r="C6" i="14"/>
  <c r="C12" i="14"/>
  <c r="F12" i="14"/>
  <c r="E12" i="14"/>
  <c r="F15" i="14"/>
  <c r="E6" i="14"/>
  <c r="D12" i="14"/>
  <c r="F6" i="14"/>
  <c r="F16" i="14"/>
  <c r="D49" i="12"/>
  <c r="D80" i="12"/>
  <c r="D16" i="12"/>
  <c r="D88" i="12"/>
  <c r="D24" i="12"/>
  <c r="D104" i="12"/>
  <c r="D83" i="12"/>
  <c r="D19" i="12"/>
  <c r="D89" i="12"/>
  <c r="D59" i="12"/>
  <c r="D18" i="12"/>
  <c r="D26" i="12"/>
  <c r="D30" i="12"/>
  <c r="D63" i="12"/>
  <c r="D12" i="12"/>
  <c r="D20" i="12"/>
  <c r="D75" i="12"/>
  <c r="D54" i="12"/>
  <c r="D98" i="12"/>
  <c r="D27" i="12"/>
  <c r="D43" i="12"/>
  <c r="D53" i="12"/>
  <c r="D22" i="12"/>
  <c r="D48" i="12"/>
  <c r="D92" i="12"/>
  <c r="D29" i="12"/>
  <c r="D57" i="12"/>
  <c r="D103" i="12"/>
  <c r="D33" i="12"/>
  <c r="D67" i="12"/>
  <c r="D71" i="12"/>
  <c r="D51" i="12"/>
  <c r="D40" i="12"/>
  <c r="D35" i="12"/>
  <c r="D15" i="12"/>
  <c r="D50" i="12"/>
  <c r="D87" i="12"/>
  <c r="D94" i="12"/>
  <c r="D25" i="12"/>
  <c r="D56" i="12"/>
  <c r="D102" i="12"/>
  <c r="D32" i="12"/>
  <c r="D62" i="12"/>
  <c r="D6" i="12"/>
  <c r="D10" i="12"/>
  <c r="D99" i="12"/>
  <c r="D37" i="12"/>
  <c r="D68" i="12"/>
  <c r="D77" i="12"/>
  <c r="D95" i="12"/>
  <c r="D31" i="12"/>
  <c r="D61" i="12"/>
  <c r="D106" i="12"/>
  <c r="D39" i="12"/>
  <c r="D66" i="12"/>
  <c r="D8" i="12"/>
  <c r="D93" i="12"/>
  <c r="D96" i="12"/>
  <c r="D64" i="12"/>
  <c r="D38" i="12"/>
  <c r="D65" i="12"/>
  <c r="D7" i="12"/>
  <c r="D58" i="12"/>
  <c r="D69" i="12"/>
  <c r="D13" i="12"/>
  <c r="D45" i="12"/>
  <c r="D90" i="12"/>
  <c r="D97" i="12"/>
  <c r="D76" i="12"/>
  <c r="D74" i="12"/>
  <c r="D72" i="12"/>
  <c r="D21" i="12"/>
  <c r="D85" i="12"/>
  <c r="D105" i="12"/>
  <c r="D100" i="12"/>
  <c r="D55" i="12"/>
  <c r="D91" i="12"/>
  <c r="D14" i="12"/>
  <c r="D42" i="12"/>
  <c r="D36" i="12"/>
  <c r="D70" i="12"/>
  <c r="D81" i="12"/>
  <c r="D79" i="12"/>
  <c r="D60" i="12"/>
  <c r="D28" i="12"/>
  <c r="D52" i="12"/>
  <c r="D101" i="12"/>
  <c r="D23" i="12"/>
  <c r="D44" i="12"/>
  <c r="D82" i="12"/>
  <c r="D17" i="12"/>
  <c r="D41" i="12"/>
  <c r="D78" i="12"/>
  <c r="D47" i="12"/>
  <c r="D46" i="12"/>
  <c r="D84" i="12"/>
  <c r="D9" i="12"/>
  <c r="D73" i="12"/>
  <c r="D86" i="12"/>
  <c r="D34" i="12"/>
  <c r="I9" i="8"/>
  <c r="E10" i="8"/>
  <c r="E11" i="8"/>
  <c r="I19" i="8"/>
  <c r="E20" i="8"/>
  <c r="D6" i="8"/>
  <c r="F6" i="8"/>
  <c r="G6" i="8"/>
  <c r="H6" i="8"/>
  <c r="I6" i="8"/>
  <c r="C6" i="8"/>
  <c r="H96" i="12"/>
  <c r="E13" i="8"/>
  <c r="H10" i="8"/>
  <c r="C10" i="8"/>
  <c r="D10" i="8"/>
  <c r="F10" i="8"/>
  <c r="G10" i="8"/>
  <c r="I10" i="8"/>
  <c r="I11" i="8"/>
  <c r="F20" i="8"/>
  <c r="G20" i="8"/>
  <c r="H20" i="8"/>
  <c r="I20" i="8"/>
  <c r="D20" i="8"/>
  <c r="H35" i="12"/>
  <c r="H49" i="12"/>
  <c r="H11" i="12"/>
  <c r="H59" i="12"/>
  <c r="H103" i="12"/>
  <c r="H94" i="12"/>
  <c r="H68" i="12"/>
  <c r="H70" i="12"/>
  <c r="H16" i="12"/>
  <c r="H57" i="12"/>
  <c r="H81" i="12"/>
  <c r="H14" i="12"/>
  <c r="H73" i="12"/>
  <c r="H80" i="12"/>
  <c r="H99" i="12"/>
  <c r="H19" i="12"/>
  <c r="H74" i="12"/>
  <c r="H50" i="12"/>
  <c r="H37" i="12"/>
  <c r="H46" i="12"/>
  <c r="H71" i="12"/>
  <c r="H36" i="12"/>
  <c r="H60" i="12"/>
  <c r="H72" i="12"/>
  <c r="H18" i="12"/>
  <c r="H45" i="12"/>
  <c r="H52" i="12"/>
  <c r="H47" i="12"/>
  <c r="H61" i="12"/>
  <c r="H8" i="12"/>
  <c r="H26" i="12"/>
  <c r="H86" i="12"/>
  <c r="H38" i="12"/>
  <c r="H83" i="12"/>
  <c r="H32" i="12"/>
  <c r="H95" i="12"/>
  <c r="H43" i="12"/>
  <c r="H6" i="12"/>
  <c r="H55" i="12"/>
  <c r="H79" i="12"/>
  <c r="H106" i="12"/>
  <c r="H90" i="12"/>
  <c r="H53" i="12"/>
  <c r="H93" i="12"/>
  <c r="H104" i="12"/>
  <c r="H30" i="12"/>
  <c r="H105" i="12"/>
  <c r="H31" i="12"/>
  <c r="H84" i="12"/>
  <c r="H63" i="12"/>
  <c r="H22" i="12"/>
  <c r="H65" i="12"/>
  <c r="H42" i="12"/>
  <c r="H64" i="12"/>
  <c r="H54" i="12"/>
  <c r="H51" i="12"/>
  <c r="H102" i="12"/>
  <c r="H23" i="12"/>
  <c r="H69" i="12"/>
  <c r="H33" i="12"/>
  <c r="H91" i="12"/>
  <c r="H85" i="12"/>
  <c r="H76" i="12"/>
  <c r="H7" i="12"/>
  <c r="H56" i="12"/>
  <c r="H15" i="12"/>
  <c r="H34" i="12"/>
  <c r="H12" i="12"/>
  <c r="H101" i="12"/>
  <c r="H17" i="12"/>
  <c r="H25" i="12"/>
  <c r="H78" i="12"/>
  <c r="H82" i="12"/>
  <c r="H48" i="12"/>
  <c r="H97" i="12"/>
  <c r="H62" i="12"/>
  <c r="H24" i="12"/>
  <c r="H27" i="12"/>
  <c r="H44" i="12"/>
  <c r="H98" i="12"/>
  <c r="H67" i="12"/>
  <c r="H100" i="12"/>
  <c r="H21" i="12"/>
  <c r="H39" i="12"/>
  <c r="H88" i="12"/>
  <c r="H89" i="12"/>
  <c r="H77" i="12"/>
  <c r="H20" i="12"/>
  <c r="H13" i="12"/>
  <c r="H58" i="12"/>
  <c r="H28" i="12"/>
  <c r="H10" i="12"/>
  <c r="H40" i="12"/>
  <c r="H75" i="12"/>
  <c r="H92" i="12"/>
  <c r="H29" i="12"/>
  <c r="H41" i="12"/>
  <c r="H66" i="12"/>
  <c r="H87" i="12"/>
  <c r="H9" i="12"/>
  <c r="D24" i="2"/>
  <c r="D19" i="2"/>
  <c r="B24" i="2"/>
  <c r="B19" i="2"/>
  <c r="B25" i="2"/>
  <c r="B28" i="2"/>
  <c r="D25" i="2"/>
  <c r="D28" i="2"/>
  <c r="I13" i="8"/>
  <c r="G12" i="8"/>
  <c r="I12" i="8"/>
  <c r="C12" i="8"/>
  <c r="H12" i="8"/>
  <c r="F12" i="8"/>
  <c r="D12" i="8"/>
  <c r="E12" i="8"/>
  <c r="E18" i="2"/>
  <c r="E24" i="2"/>
  <c r="E4" i="2"/>
  <c r="E10" i="2"/>
  <c r="E3" i="2"/>
  <c r="E5" i="2"/>
  <c r="E9" i="2"/>
  <c r="E13" i="2"/>
  <c r="E16" i="2"/>
  <c r="E19" i="2"/>
  <c r="E8" i="2"/>
  <c r="E12" i="2"/>
  <c r="E22" i="2"/>
  <c r="E25" i="2"/>
  <c r="E28" i="2"/>
  <c r="E14" i="2"/>
  <c r="E23" i="2"/>
  <c r="E17" i="2"/>
  <c r="E6" i="2"/>
  <c r="E7" i="2"/>
  <c r="E11" i="2"/>
  <c r="E15" i="2"/>
  <c r="E20" i="2"/>
  <c r="E21" i="2"/>
  <c r="C24" i="2"/>
  <c r="C21" i="2"/>
  <c r="C13" i="2"/>
  <c r="C5" i="2"/>
  <c r="C20" i="2"/>
  <c r="C12" i="2"/>
  <c r="C4" i="2"/>
  <c r="C17" i="2"/>
  <c r="C23" i="2"/>
  <c r="C14" i="2"/>
  <c r="C6" i="2"/>
  <c r="C28" i="2"/>
  <c r="C27" i="2"/>
  <c r="C11" i="2"/>
  <c r="C3" i="2"/>
  <c r="C9" i="2"/>
  <c r="C16" i="2"/>
  <c r="C7" i="2"/>
  <c r="C26" i="2"/>
  <c r="C18" i="2"/>
  <c r="C10" i="2"/>
  <c r="C8" i="2"/>
  <c r="C15" i="2"/>
  <c r="C22" i="2"/>
  <c r="C19" i="2"/>
  <c r="C25" i="2"/>
</calcChain>
</file>

<file path=xl/sharedStrings.xml><?xml version="1.0" encoding="utf-8"?>
<sst xmlns="http://schemas.openxmlformats.org/spreadsheetml/2006/main" count="603" uniqueCount="317">
  <si>
    <t>Lieu de résidence</t>
  </si>
  <si>
    <t>Effectifs</t>
  </si>
  <si>
    <t>Répartition</t>
  </si>
  <si>
    <t>Métropole</t>
  </si>
  <si>
    <t>CGSS</t>
  </si>
  <si>
    <t>Total France</t>
  </si>
  <si>
    <t>Autres territoires français</t>
  </si>
  <si>
    <t>Étranger</t>
  </si>
  <si>
    <t>Ensemble des retraités</t>
  </si>
  <si>
    <t>Non ventilables</t>
  </si>
  <si>
    <t>Retraités résidents</t>
  </si>
  <si>
    <t>%</t>
  </si>
  <si>
    <t>Aquitaine</t>
  </si>
  <si>
    <t>Auvergne</t>
  </si>
  <si>
    <t>Bourgogne-Franche-Comté</t>
  </si>
  <si>
    <t>Hauts-de-France</t>
  </si>
  <si>
    <t>Centre-Ouest</t>
  </si>
  <si>
    <t>Rhône-Alpes</t>
  </si>
  <si>
    <t>Sud-Est</t>
  </si>
  <si>
    <t>Languedoc-Roussillon</t>
  </si>
  <si>
    <t>Nord-Est</t>
  </si>
  <si>
    <t>Pays de la Loire</t>
  </si>
  <si>
    <t>Centre - Val de Loire</t>
  </si>
  <si>
    <t>Bretagne</t>
  </si>
  <si>
    <t>Normandie</t>
  </si>
  <si>
    <t>Alsace-Moselle</t>
  </si>
  <si>
    <t>Midi-Pyrénées</t>
  </si>
  <si>
    <t>Total métropole</t>
  </si>
  <si>
    <t>Guadeloupe</t>
  </si>
  <si>
    <t>Guyane</t>
  </si>
  <si>
    <t>Martinique</t>
  </si>
  <si>
    <t>La Réunion</t>
  </si>
  <si>
    <t>Total CGSS</t>
  </si>
  <si>
    <t>Autres territoires français
 et non ventilables</t>
  </si>
  <si>
    <t>Répartition des retraités</t>
  </si>
  <si>
    <t>Type de droit</t>
  </si>
  <si>
    <t>Part d’hommes</t>
  </si>
  <si>
    <t>Part de femmes</t>
  </si>
  <si>
    <t>Droit propre servi seul ou non</t>
  </si>
  <si>
    <t>Droit dérivé servi seul</t>
  </si>
  <si>
    <t>Algérie</t>
  </si>
  <si>
    <t>Portugal</t>
  </si>
  <si>
    <t>Espagne</t>
  </si>
  <si>
    <t>Italie</t>
  </si>
  <si>
    <t>Maroc</t>
  </si>
  <si>
    <t>Belgique</t>
  </si>
  <si>
    <t>Allemagne</t>
  </si>
  <si>
    <t>Tunisie</t>
  </si>
  <si>
    <t>Suisse</t>
  </si>
  <si>
    <t>Canada</t>
  </si>
  <si>
    <t>Hommes</t>
  </si>
  <si>
    <t>Femmes</t>
  </si>
  <si>
    <t>Ensemble</t>
  </si>
  <si>
    <t>Note : La pension globale moyenne correspond au montant total versé au retraité. Elle regroupe l’ensemble des avantages de droit direct et de droit dérivé servis : montant de base après application des règles de minimum (minimum contributif ou minimum des pensions de réversion) et maximum (écrêtement du plafond de la Sécurité sociale) avec les compléments de pensions éventuels. Montant brut avant prélèvements sociaux et hors régimes complémentaires.</t>
  </si>
  <si>
    <t>Proportion du nombre total de retraités</t>
  </si>
  <si>
    <t>au 31/12</t>
  </si>
  <si>
    <t>Droits directs servis avec un droit dérivé</t>
  </si>
  <si>
    <t>Droit direct servis seuls</t>
  </si>
  <si>
    <t>Retraités résidant à l'étranger</t>
  </si>
  <si>
    <t>Note : la résidence en France correspond ici à la métropole et aux territoires des CGSS.</t>
  </si>
  <si>
    <t>Champ : Retraités (de droit direct et/ou de droit dérivé) du régime général.</t>
  </si>
  <si>
    <t>Champ : Retraités du régime général (hors outils de gestion de la Sécurité sociale pour les indépendants</t>
  </si>
  <si>
    <t>Effectif</t>
  </si>
  <si>
    <t>Droits dérivés servis seuls</t>
  </si>
  <si>
    <t>S/Total</t>
  </si>
  <si>
    <t>Total</t>
  </si>
  <si>
    <t>AELE</t>
  </si>
  <si>
    <t>Asie</t>
  </si>
  <si>
    <t>Afrique</t>
  </si>
  <si>
    <t>Amérique</t>
  </si>
  <si>
    <t>Océanie</t>
  </si>
  <si>
    <t>Source : SNSP-TSTI.</t>
  </si>
  <si>
    <t>Droit direct servi avec un droit dérivé</t>
  </si>
  <si>
    <t>Évolution 2022-2023</t>
  </si>
  <si>
    <t>Source : SNSP-TSTI.</t>
  </si>
  <si>
    <t xml:space="preserve"> jusqu'à fin 2018) au 31/12 de chaque année.</t>
  </si>
  <si>
    <t>Droit direct
servi seul</t>
  </si>
  <si>
    <t>Droit dérivé
servi seul</t>
  </si>
  <si>
    <t>Ensemble des droits directs</t>
  </si>
  <si>
    <t>Ensemble des retraités résidant à l'étranger</t>
  </si>
  <si>
    <t>FRANCE</t>
  </si>
  <si>
    <t>ETRANGER</t>
  </si>
  <si>
    <t>HOMMES</t>
  </si>
  <si>
    <t>FEMMES</t>
  </si>
  <si>
    <t>105+</t>
  </si>
  <si>
    <t>01</t>
  </si>
  <si>
    <t>Ain</t>
  </si>
  <si>
    <t>02</t>
  </si>
  <si>
    <t>Aisne</t>
  </si>
  <si>
    <t>03</t>
  </si>
  <si>
    <t>Allier</t>
  </si>
  <si>
    <t>04</t>
  </si>
  <si>
    <t>Alpes-de-Haute-Provence</t>
  </si>
  <si>
    <t>06</t>
  </si>
  <si>
    <t>Alpes-Maritimes</t>
  </si>
  <si>
    <t>07</t>
  </si>
  <si>
    <t>Ardèche</t>
  </si>
  <si>
    <t>08</t>
  </si>
  <si>
    <t>Ardennes</t>
  </si>
  <si>
    <t>09</t>
  </si>
  <si>
    <t>Ariège</t>
  </si>
  <si>
    <t>10</t>
  </si>
  <si>
    <t>Aube</t>
  </si>
  <si>
    <t>11</t>
  </si>
  <si>
    <t>Aude</t>
  </si>
  <si>
    <t>12</t>
  </si>
  <si>
    <t>Aveyron</t>
  </si>
  <si>
    <t>67</t>
  </si>
  <si>
    <t>Bas-Rhin</t>
  </si>
  <si>
    <t>13</t>
  </si>
  <si>
    <t>Bouches-du-Rhône</t>
  </si>
  <si>
    <t>14</t>
  </si>
  <si>
    <t>Calvados</t>
  </si>
  <si>
    <t>15</t>
  </si>
  <si>
    <t>Cantal</t>
  </si>
  <si>
    <t>16</t>
  </si>
  <si>
    <t>Charente</t>
  </si>
  <si>
    <t>17</t>
  </si>
  <si>
    <t>Charente-Maritime</t>
  </si>
  <si>
    <t>18</t>
  </si>
  <si>
    <t>Cher</t>
  </si>
  <si>
    <t>19</t>
  </si>
  <si>
    <t>Corrèze</t>
  </si>
  <si>
    <t>2A</t>
  </si>
  <si>
    <t>Corse-du-Sud</t>
  </si>
  <si>
    <t>21</t>
  </si>
  <si>
    <t>Côte-d'Or</t>
  </si>
  <si>
    <t>22</t>
  </si>
  <si>
    <t>Côtes-d'Armor</t>
  </si>
  <si>
    <t>23</t>
  </si>
  <si>
    <t>Creuse</t>
  </si>
  <si>
    <t>79</t>
  </si>
  <si>
    <t>Deux-Sèvres</t>
  </si>
  <si>
    <t>24</t>
  </si>
  <si>
    <t>Dordogne</t>
  </si>
  <si>
    <t>25</t>
  </si>
  <si>
    <t>Doubs</t>
  </si>
  <si>
    <t>26</t>
  </si>
  <si>
    <t>Drôme</t>
  </si>
  <si>
    <t>91</t>
  </si>
  <si>
    <t>Essonne</t>
  </si>
  <si>
    <t>27</t>
  </si>
  <si>
    <t>Eure</t>
  </si>
  <si>
    <t>28</t>
  </si>
  <si>
    <t>Eure-et-Loir</t>
  </si>
  <si>
    <t>29</t>
  </si>
  <si>
    <t>Finistère</t>
  </si>
  <si>
    <t>30</t>
  </si>
  <si>
    <t>Gard</t>
  </si>
  <si>
    <t>32</t>
  </si>
  <si>
    <t>Gers</t>
  </si>
  <si>
    <t>33</t>
  </si>
  <si>
    <t>Gironde</t>
  </si>
  <si>
    <t>2B</t>
  </si>
  <si>
    <t>Haute Corse</t>
  </si>
  <si>
    <t>31</t>
  </si>
  <si>
    <t>Haute-Garonne</t>
  </si>
  <si>
    <t>43</t>
  </si>
  <si>
    <t>Haute-Loire</t>
  </si>
  <si>
    <t>52</t>
  </si>
  <si>
    <t>Haute-Marne</t>
  </si>
  <si>
    <t>05</t>
  </si>
  <si>
    <t>Hautes Alpes</t>
  </si>
  <si>
    <t>70</t>
  </si>
  <si>
    <t>Haute-Saône</t>
  </si>
  <si>
    <t>74</t>
  </si>
  <si>
    <t>Haute-Savoie</t>
  </si>
  <si>
    <t>65</t>
  </si>
  <si>
    <t>Hautes-Pyrénées</t>
  </si>
  <si>
    <t>87</t>
  </si>
  <si>
    <t>Haute-Vienne</t>
  </si>
  <si>
    <t>68</t>
  </si>
  <si>
    <t>Haut-Rhin</t>
  </si>
  <si>
    <t>92</t>
  </si>
  <si>
    <t>Hauts-de-Seine</t>
  </si>
  <si>
    <t>34</t>
  </si>
  <si>
    <t>Hérault</t>
  </si>
  <si>
    <t>35</t>
  </si>
  <si>
    <t>Ille-et-Vilaine</t>
  </si>
  <si>
    <t>36</t>
  </si>
  <si>
    <t>Indre</t>
  </si>
  <si>
    <t>37</t>
  </si>
  <si>
    <t>Indre-et-Loire</t>
  </si>
  <si>
    <t>38</t>
  </si>
  <si>
    <t>Isère</t>
  </si>
  <si>
    <t>39</t>
  </si>
  <si>
    <t>Jura</t>
  </si>
  <si>
    <t>40</t>
  </si>
  <si>
    <t>Landes</t>
  </si>
  <si>
    <t>42</t>
  </si>
  <si>
    <t>Loire</t>
  </si>
  <si>
    <t>44</t>
  </si>
  <si>
    <t>Loire-Atlantique</t>
  </si>
  <si>
    <t>45</t>
  </si>
  <si>
    <t>Loiret</t>
  </si>
  <si>
    <t>41</t>
  </si>
  <si>
    <t>Loir-et-Cher</t>
  </si>
  <si>
    <t>46</t>
  </si>
  <si>
    <t>Lot</t>
  </si>
  <si>
    <t>47</t>
  </si>
  <si>
    <t>Lot-et-Garonne</t>
  </si>
  <si>
    <t>48</t>
  </si>
  <si>
    <t>Lozère</t>
  </si>
  <si>
    <t>49</t>
  </si>
  <si>
    <t>Maine-et-Loire</t>
  </si>
  <si>
    <t>50</t>
  </si>
  <si>
    <t>Manche</t>
  </si>
  <si>
    <t>51</t>
  </si>
  <si>
    <t>Marne</t>
  </si>
  <si>
    <t>53</t>
  </si>
  <si>
    <t>Mayenne</t>
  </si>
  <si>
    <t>54</t>
  </si>
  <si>
    <t>Meurthe-et-Moselle</t>
  </si>
  <si>
    <t>55</t>
  </si>
  <si>
    <t>Meuse</t>
  </si>
  <si>
    <t>56</t>
  </si>
  <si>
    <t>Morbihan</t>
  </si>
  <si>
    <t>57</t>
  </si>
  <si>
    <t>Moselle</t>
  </si>
  <si>
    <t>58</t>
  </si>
  <si>
    <t>Nièvre</t>
  </si>
  <si>
    <t>59</t>
  </si>
  <si>
    <t>Nord</t>
  </si>
  <si>
    <t>60</t>
  </si>
  <si>
    <t>Oise</t>
  </si>
  <si>
    <t>61</t>
  </si>
  <si>
    <t>Orne</t>
  </si>
  <si>
    <t>75</t>
  </si>
  <si>
    <t>Paris</t>
  </si>
  <si>
    <t>62</t>
  </si>
  <si>
    <t>Pas-de-Calais</t>
  </si>
  <si>
    <t>63</t>
  </si>
  <si>
    <t>Puy-de-Dôme</t>
  </si>
  <si>
    <t>64</t>
  </si>
  <si>
    <t>Pyrénées-Atlantiques</t>
  </si>
  <si>
    <t>66</t>
  </si>
  <si>
    <t>Pyrénées-Orientales</t>
  </si>
  <si>
    <t>69</t>
  </si>
  <si>
    <t>Rhône</t>
  </si>
  <si>
    <t>71</t>
  </si>
  <si>
    <t>Saône-et-Loire</t>
  </si>
  <si>
    <t>72</t>
  </si>
  <si>
    <t>Sarthe</t>
  </si>
  <si>
    <t>73</t>
  </si>
  <si>
    <t>Savoie</t>
  </si>
  <si>
    <t>77</t>
  </si>
  <si>
    <t>Seine-et-Marne</t>
  </si>
  <si>
    <t>76</t>
  </si>
  <si>
    <t>Seine-Maritime</t>
  </si>
  <si>
    <t>93</t>
  </si>
  <si>
    <t>Seine-Saint-Denis</t>
  </si>
  <si>
    <t>80</t>
  </si>
  <si>
    <t>Somme</t>
  </si>
  <si>
    <t>81</t>
  </si>
  <si>
    <t>Tarn</t>
  </si>
  <si>
    <t>82</t>
  </si>
  <si>
    <t>Tarn-et-Garonne</t>
  </si>
  <si>
    <t>90</t>
  </si>
  <si>
    <t>Territoire de Belfort</t>
  </si>
  <si>
    <t>94</t>
  </si>
  <si>
    <t>Val-de-Marne</t>
  </si>
  <si>
    <t>95</t>
  </si>
  <si>
    <t>Val-d'Oise</t>
  </si>
  <si>
    <t>83</t>
  </si>
  <si>
    <t>Var</t>
  </si>
  <si>
    <t>84</t>
  </si>
  <si>
    <t>Vaucluse</t>
  </si>
  <si>
    <t>85</t>
  </si>
  <si>
    <t>Vendée</t>
  </si>
  <si>
    <t>86</t>
  </si>
  <si>
    <t>Vienne</t>
  </si>
  <si>
    <t>88</t>
  </si>
  <si>
    <t>Vosges</t>
  </si>
  <si>
    <t>89</t>
  </si>
  <si>
    <t>Yonne</t>
  </si>
  <si>
    <t>78</t>
  </si>
  <si>
    <t>Yvelines</t>
  </si>
  <si>
    <t>20</t>
  </si>
  <si>
    <t>Département de résidence</t>
  </si>
  <si>
    <t>Droits directs</t>
  </si>
  <si>
    <t>Droits dérivés*</t>
  </si>
  <si>
    <t>Nombre de retraités</t>
  </si>
  <si>
    <t>Proportion</t>
  </si>
  <si>
    <t>*droits dérivés servis seuls</t>
  </si>
  <si>
    <t>Droits dérivés
 servis seuls</t>
  </si>
  <si>
    <t>Champ : Retraités (de droit direct et/ou de droit dérivé) du régime général résidant en France (périmètre Carsat et CGSS).</t>
  </si>
  <si>
    <t>* : Droits directs servis seuls ou avec un droit dérivé.</t>
  </si>
  <si>
    <t>Champ : Retraités du régime général (hors outils de gestion de la Sécurité sociale pour les indépendants.</t>
  </si>
  <si>
    <t>Part %</t>
  </si>
  <si>
    <t>Population INSEE</t>
  </si>
  <si>
    <t>Source : SNSP-TSTI et INSEE Estimations de populations (résultats arrêtés fin 2022).</t>
  </si>
  <si>
    <t>Part des retraités du régime général sur la population totale résidente par département au 31 décembre 2022</t>
  </si>
  <si>
    <t>Champ : Retraités (de droit direct et/ou de droit dérivé) du régime général résidant en France.</t>
  </si>
  <si>
    <t>Note : seuls la métropole et les territoires des CGSS sont représentés.</t>
  </si>
  <si>
    <t>Évolution du nombre de retraités résidant à l'étranger
 au 31 décembre</t>
  </si>
  <si>
    <t>Île-de-France</t>
  </si>
  <si>
    <t>Retraités percevant une pension de la Carsat ou CGSS</t>
  </si>
  <si>
    <t>Régions
 (périmètre Carsat et CGSS)</t>
  </si>
  <si>
    <t xml:space="preserve">Résidence à l'étranger </t>
  </si>
  <si>
    <t>Résidence en France</t>
  </si>
  <si>
    <t>Union Européenne
(Hors France)</t>
  </si>
  <si>
    <t>Autres pays d'Europe
(Hors UE et AELE)</t>
  </si>
  <si>
    <t>Champ : Retraités (de droit direct et/ou de droit dérivé) du régime général résidant à l'étranger.</t>
  </si>
  <si>
    <t>Droits directs servis seuls</t>
  </si>
  <si>
    <t>Champ : Retraités (de droit direct et/ou de droit dérivé) du régime général résidant en France (périmètre Carsat ou CGSS) et à l'étranger.</t>
  </si>
  <si>
    <t>Répartition des retraités par lieu de résidence au 31 décembre 2023</t>
  </si>
  <si>
    <t>Répartition des retraités au 31 décembre 2023 par région de résidence ou de paiement (périmètre Carsat ou CGSS)</t>
  </si>
  <si>
    <t>Source : SNSP-TSTI et INSEE Estimations de populations https://www.insee.fr/fr/statistiques/1893198</t>
  </si>
  <si>
    <t>Part des retraités du régime général sur la population totale résidente par département au 31 décembre 2023</t>
  </si>
  <si>
    <t>Répartition par sexe et type de droit des retraités résidant
dans les 10 principaux pays au 31 décembre 2023</t>
  </si>
  <si>
    <t>Retraités résidant à l’étranger selon le type de droit
au 31 décembre 2023</t>
  </si>
  <si>
    <t>Résidence des retraités en paiement au 31 décembre 2022</t>
  </si>
  <si>
    <t>Pays de résidence des retraités résidant à l'étranger au 31 décembre 2023</t>
  </si>
  <si>
    <t>Montant global mensuel moyens des retraités résidant en France ou à l’étranger
au 31 décembre 2023</t>
  </si>
  <si>
    <t>Répartition des retraités par département de résidence en France au 31 décembre 2023</t>
  </si>
  <si>
    <t>Pyramide des âges des retraités au 31 décembre 2023
selon le sexe et la résidence</t>
  </si>
  <si>
    <r>
      <t xml:space="preserve">Droits directs </t>
    </r>
    <r>
      <rPr>
        <b/>
        <vertAlign val="superscript"/>
        <sz val="11"/>
        <color theme="0"/>
        <rFont val="Calibri"/>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</si>
</sst>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0.0%"/>
    <numFmt numFmtId="165" formatCode="_-* #,##0\ [$€-40C]_-;\-* #,##0\ [$€-40C]_-;_-* &quot;-&quot;??\ [$€-40C]_-;_-@_-"/>
    <numFmt numFmtId="166" formatCode="_-* #,##0_-;\-* #,##0_-;_-* &quot;-&quot;??_-;_-@_-"/>
    <numFmt numFmtId="167" formatCode="#,##0.0"/>
    <numFmt numFmtId="168" formatCode="0.000%"/>
  </numFmts>
  <fonts count="33" x14ac:knownFonts="1">
    <font>
      <sz val="11"/>
      <color theme="1"/>
      <name val="Calibri"/>
      <family val="2"/>
      <scheme val="minor"/>
    </font>
    <font>
      <sz val="11"/>
      <color theme="0"/>
      <name val="Calibri"/>
      <family val="2"/>
      <scheme val="minor"/>
    </font>
    <font>
      <b/>
      <sz val="11"/>
      <color theme="1"/>
      <name val="Arial"/>
      <family val="2"/>
    </font>
    <font>
      <sz val="11"/>
      <color theme="1"/>
      <name val="Calibri"/>
      <family val="2"/>
      <scheme val="minor"/>
    </font>
    <font>
      <b/>
      <sz val="11"/>
      <color theme="1"/>
      <name val="Calibri"/>
      <family val="2"/>
      <scheme val="minor"/>
    </font>
    <font>
      <i/>
      <sz val="11"/>
      <color theme="1"/>
      <name val="Calibri"/>
      <family val="2"/>
      <scheme val="minor"/>
    </font>
    <font>
      <i/>
      <sz val="8"/>
      <color rgb="FF44546A"/>
      <name val="Arial"/>
      <family val="2"/>
    </font>
    <font>
      <i/>
      <sz val="9"/>
      <color rgb="FF005670"/>
      <name val="Arial"/>
      <family val="2"/>
    </font>
    <font>
      <b/>
      <sz val="12"/>
      <name val="Times New Roman"/>
      <family val="1"/>
    </font>
    <font>
      <b/>
      <sz val="11"/>
      <name val="Calibri"/>
      <family val="2"/>
      <scheme val="minor"/>
    </font>
    <font>
      <sz val="11"/>
      <name val="Calibri"/>
      <family val="2"/>
      <scheme val="minor"/>
    </font>
    <font>
      <sz val="11"/>
      <name val="Calibri"/>
      <family val="2"/>
    </font>
    <font>
      <b/>
      <sz val="12"/>
      <color rgb="FF005670"/>
      <name val="Arial"/>
      <family val="2"/>
    </font>
    <font>
      <b/>
      <i/>
      <sz val="11"/>
      <color theme="1"/>
      <name val="Calibri"/>
      <family val="2"/>
      <scheme val="minor"/>
    </font>
    <font>
      <sz val="11"/>
      <color rgb="FF005670"/>
      <name val="Calibri"/>
      <family val="2"/>
      <scheme val="minor"/>
    </font>
    <font>
      <b/>
      <sz val="11"/>
      <color rgb="FF005670"/>
      <name val="Arial"/>
      <family val="2"/>
    </font>
    <font>
      <i/>
      <sz val="14"/>
      <color rgb="FF44546A"/>
      <name val="Arial"/>
      <family val="2"/>
    </font>
    <font>
      <sz val="14"/>
      <color theme="1"/>
      <name val="Calibri"/>
      <family val="2"/>
      <scheme val="minor"/>
    </font>
    <font>
      <b/>
      <sz val="14"/>
      <color theme="1"/>
      <name val="Calibri"/>
      <family val="2"/>
      <scheme val="minor"/>
    </font>
    <font>
      <i/>
      <sz val="14"/>
      <color theme="1"/>
      <name val="Calibri"/>
      <family val="2"/>
      <scheme val="minor"/>
    </font>
    <font>
      <b/>
      <i/>
      <sz val="14"/>
      <color theme="1"/>
      <name val="Calibri"/>
      <family val="2"/>
      <scheme val="minor"/>
    </font>
    <font>
      <i/>
      <sz val="11"/>
      <name val="Calibri"/>
      <family val="2"/>
      <scheme val="minor"/>
    </font>
    <font>
      <sz val="11"/>
      <color rgb="FFFF0000"/>
      <name val="Calibri"/>
      <family val="2"/>
      <scheme val="minor"/>
    </font>
    <font>
      <b/>
      <sz val="11"/>
      <color theme="0"/>
      <name val="Calibri"/>
      <family val="2"/>
      <scheme val="minor"/>
    </font>
    <font>
      <b/>
      <sz val="14"/>
      <color theme="0"/>
      <name val="Calibri"/>
      <family val="2"/>
    </font>
    <font>
      <b/>
      <sz val="14"/>
      <color theme="0"/>
      <name val="Calibri"/>
      <family val="2"/>
      <scheme val="minor"/>
    </font>
    <font>
      <sz val="14"/>
      <color theme="0"/>
      <name val="Calibri"/>
      <family val="2"/>
      <scheme val="minor"/>
    </font>
    <font>
      <sz val="9"/>
      <color theme="0"/>
      <name val="Arial"/>
      <family val="2"/>
    </font>
    <font>
      <sz val="11"/>
      <color rgb="FF333333"/>
      <name val="Calibri"/>
      <family val="2"/>
    </font>
    <font>
      <b/>
      <sz val="11"/>
      <color theme="0"/>
      <name val="Calibri"/>
      <family val="2"/>
    </font>
    <font>
      <b/>
      <vertAlign val="superscript"/>
      <sz val="11"/>
      <color theme="0"/>
      <name val="Calibri"/>
      <family val="2"/>
    </font>
    <font>
      <b/>
      <sz val="11"/>
      <color rgb="FF000000"/>
      <name val="Calibri"/>
      <family val="2"/>
    </font>
    <font>
      <b/>
      <sz val="11"/>
      <color rgb="FF333333"/>
      <name val="Calibri"/>
      <family val="2"/>
    </font>
  </fonts>
  <fills count="15">
    <fill>
      <patternFill patternType="none"/>
    </fill>
    <fill>
      <patternFill patternType="gray125"/>
    </fill>
    <fill>
      <patternFill patternType="solid">
        <fgColor theme="4"/>
      </patternFill>
    </fill>
    <fill>
      <patternFill patternType="solid">
        <fgColor theme="0"/>
        <bgColor indexed="64"/>
      </patternFill>
    </fill>
    <fill>
      <patternFill patternType="solid">
        <fgColor theme="4" tint="0.59999389629810485"/>
        <bgColor indexed="65"/>
      </patternFill>
    </fill>
    <fill>
      <patternFill patternType="solid">
        <fgColor theme="4" tint="0.39997558519241921"/>
        <bgColor indexed="65"/>
      </patternFill>
    </fill>
    <fill>
      <patternFill patternType="solid">
        <fgColor rgb="FFFFFFFF"/>
        <bgColor rgb="FFFFFFFF"/>
      </patternFill>
    </fill>
    <fill>
      <patternFill patternType="solid">
        <fgColor theme="0"/>
        <bgColor rgb="FFFFFFFF"/>
      </patternFill>
    </fill>
    <fill>
      <patternFill patternType="solid">
        <fgColor theme="7" tint="-0.249977111117893"/>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7" tint="-0.249977111117893"/>
        <bgColor rgb="FFFFFFFF"/>
      </patternFill>
    </fill>
    <fill>
      <patternFill patternType="solid">
        <fgColor theme="7" tint="0.39997558519241921"/>
        <bgColor rgb="FFFFFFFF"/>
      </patternFill>
    </fill>
    <fill>
      <patternFill patternType="solid">
        <fgColor theme="7" tint="0.59999389629810485"/>
        <bgColor rgb="FFFFFFFF"/>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rgb="FF000000"/>
      </right>
      <top style="thin">
        <color indexed="64"/>
      </top>
      <bottom/>
      <diagonal/>
    </border>
    <border>
      <left style="thin">
        <color rgb="FF000000"/>
      </left>
      <right style="thin">
        <color rgb="FF000000"/>
      </right>
      <top style="thin">
        <color indexed="64"/>
      </top>
      <bottom/>
      <diagonal/>
    </border>
    <border>
      <left style="thin">
        <color rgb="FF000000"/>
      </left>
      <right style="thin">
        <color indexed="64"/>
      </right>
      <top style="thin">
        <color indexed="64"/>
      </top>
      <bottom/>
      <diagonal/>
    </border>
    <border>
      <left/>
      <right style="thin">
        <color rgb="FF000000"/>
      </right>
      <top style="thin">
        <color indexed="64"/>
      </top>
      <bottom/>
      <diagonal/>
    </border>
    <border>
      <left style="medium">
        <color indexed="64"/>
      </left>
      <right/>
      <top/>
      <bottom/>
      <diagonal/>
    </border>
  </borders>
  <cellStyleXfs count="6">
    <xf numFmtId="0" fontId="0" fillId="0" borderId="0"/>
    <xf numFmtId="0" fontId="1" fillId="2"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9" fontId="3" fillId="0" borderId="0" applyFont="0" applyFill="0" applyBorder="0" applyAlignment="0" applyProtection="0"/>
    <xf numFmtId="43" fontId="3" fillId="0" borderId="0" applyFont="0" applyFill="0" applyBorder="0" applyAlignment="0" applyProtection="0"/>
  </cellStyleXfs>
  <cellXfs count="275">
    <xf numFmtId="0" fontId="0" fillId="0" borderId="0" xfId="0"/>
    <xf numFmtId="0" fontId="0" fillId="3" borderId="0" xfId="0" applyFill="1"/>
    <xf numFmtId="0" fontId="0" fillId="0" borderId="0" xfId="0" applyAlignment="1">
      <alignment vertical="center"/>
    </xf>
    <xf numFmtId="164" fontId="0" fillId="3" borderId="0" xfId="2" applyNumberFormat="1" applyFont="1" applyFill="1" applyBorder="1" applyAlignment="1">
      <alignment horizontal="right" vertical="center" indent="1"/>
    </xf>
    <xf numFmtId="164" fontId="0" fillId="3" borderId="0" xfId="3" applyNumberFormat="1" applyFont="1" applyFill="1" applyBorder="1" applyAlignment="1">
      <alignment horizontal="right" vertical="center" indent="1"/>
    </xf>
    <xf numFmtId="164" fontId="0" fillId="3" borderId="1" xfId="3" applyNumberFormat="1" applyFont="1" applyFill="1" applyBorder="1" applyAlignment="1">
      <alignment horizontal="right" vertical="center" indent="1"/>
    </xf>
    <xf numFmtId="164" fontId="0" fillId="3" borderId="3" xfId="2" applyNumberFormat="1" applyFont="1" applyFill="1" applyBorder="1" applyAlignment="1">
      <alignment horizontal="right" vertical="center" indent="1"/>
    </xf>
    <xf numFmtId="164" fontId="0" fillId="3" borderId="3" xfId="3" applyNumberFormat="1" applyFont="1" applyFill="1" applyBorder="1" applyAlignment="1">
      <alignment horizontal="right" vertical="center" indent="1"/>
    </xf>
    <xf numFmtId="164" fontId="0" fillId="3" borderId="4" xfId="3" applyNumberFormat="1" applyFont="1" applyFill="1" applyBorder="1" applyAlignment="1">
      <alignment horizontal="right" vertical="center" indent="1"/>
    </xf>
    <xf numFmtId="0" fontId="7" fillId="0" borderId="0" xfId="0" applyFont="1" applyAlignment="1">
      <alignment horizontal="left" vertical="center"/>
    </xf>
    <xf numFmtId="0" fontId="8" fillId="3" borderId="3" xfId="0" applyFont="1" applyFill="1" applyBorder="1" applyAlignment="1">
      <alignment horizontal="left" vertical="center"/>
    </xf>
    <xf numFmtId="0" fontId="10" fillId="3" borderId="4" xfId="0" applyFont="1" applyFill="1" applyBorder="1" applyAlignment="1">
      <alignment vertical="top"/>
    </xf>
    <xf numFmtId="0" fontId="2" fillId="0" borderId="0" xfId="0" applyFont="1" applyAlignment="1">
      <alignment vertical="center" wrapText="1"/>
    </xf>
    <xf numFmtId="0" fontId="12" fillId="0" borderId="0" xfId="0" applyFont="1" applyAlignment="1">
      <alignment horizontal="left" vertical="center"/>
    </xf>
    <xf numFmtId="3" fontId="0" fillId="0" borderId="0" xfId="0" applyNumberFormat="1"/>
    <xf numFmtId="165" fontId="3" fillId="3" borderId="0" xfId="3" applyNumberFormat="1" applyFill="1" applyBorder="1" applyAlignment="1">
      <alignment horizontal="center" vertical="center" wrapText="1"/>
    </xf>
    <xf numFmtId="0" fontId="1" fillId="3" borderId="0" xfId="0" applyFont="1" applyFill="1"/>
    <xf numFmtId="0" fontId="0" fillId="0" borderId="0" xfId="0" applyBorder="1" applyAlignment="1">
      <alignment vertical="center"/>
    </xf>
    <xf numFmtId="0" fontId="4" fillId="3" borderId="0" xfId="1" applyFont="1" applyFill="1" applyBorder="1" applyAlignment="1">
      <alignment horizontal="center" vertical="center"/>
    </xf>
    <xf numFmtId="0" fontId="6" fillId="0" borderId="0" xfId="0" applyFont="1" applyAlignment="1">
      <alignment horizontal="left" vertical="center"/>
    </xf>
    <xf numFmtId="0" fontId="7" fillId="0" borderId="0" xfId="0" applyFont="1" applyAlignment="1">
      <alignment horizontal="left" vertical="center" wrapText="1"/>
    </xf>
    <xf numFmtId="0" fontId="0" fillId="3" borderId="0" xfId="0" applyFill="1" applyAlignment="1">
      <alignment wrapText="1"/>
    </xf>
    <xf numFmtId="0" fontId="0" fillId="3" borderId="0" xfId="0" applyFont="1" applyFill="1"/>
    <xf numFmtId="166" fontId="0" fillId="3" borderId="0" xfId="0" applyNumberFormat="1" applyFill="1"/>
    <xf numFmtId="0" fontId="13" fillId="0" borderId="2" xfId="0" applyFont="1" applyFill="1" applyBorder="1" applyAlignment="1">
      <alignment horizontal="center" vertical="center" wrapText="1"/>
    </xf>
    <xf numFmtId="3" fontId="5" fillId="0" borderId="2" xfId="0" applyNumberFormat="1" applyFont="1" applyFill="1" applyBorder="1"/>
    <xf numFmtId="3" fontId="13" fillId="0" borderId="2" xfId="0" applyNumberFormat="1" applyFont="1" applyFill="1" applyBorder="1"/>
    <xf numFmtId="0" fontId="2" fillId="0" borderId="0" xfId="0" applyFont="1" applyBorder="1" applyAlignment="1">
      <alignment horizontal="center" vertical="center"/>
    </xf>
    <xf numFmtId="0" fontId="14" fillId="0" borderId="0" xfId="0" applyFont="1"/>
    <xf numFmtId="0" fontId="5" fillId="0" borderId="2" xfId="0" applyFont="1" applyFill="1" applyBorder="1" applyAlignment="1">
      <alignment vertical="center"/>
    </xf>
    <xf numFmtId="3" fontId="5" fillId="0" borderId="2" xfId="0" applyNumberFormat="1" applyFont="1" applyFill="1" applyBorder="1" applyAlignment="1">
      <alignment vertical="center"/>
    </xf>
    <xf numFmtId="164" fontId="5" fillId="0" borderId="2" xfId="4" applyNumberFormat="1" applyFont="1" applyFill="1" applyBorder="1" applyAlignment="1">
      <alignment vertical="center"/>
    </xf>
    <xf numFmtId="3" fontId="1" fillId="3" borderId="0" xfId="0" applyNumberFormat="1" applyFont="1" applyFill="1"/>
    <xf numFmtId="9" fontId="1" fillId="3" borderId="0" xfId="4" applyFont="1" applyFill="1"/>
    <xf numFmtId="3" fontId="4" fillId="0" borderId="0" xfId="0" applyNumberFormat="1" applyFont="1" applyAlignment="1">
      <alignment horizontal="center"/>
    </xf>
    <xf numFmtId="0" fontId="15" fillId="0" borderId="0" xfId="0" applyFont="1" applyAlignment="1">
      <alignment horizontal="center"/>
    </xf>
    <xf numFmtId="0" fontId="7" fillId="0" borderId="0" xfId="0" applyFont="1" applyAlignment="1">
      <alignment horizontal="left" vertical="center"/>
    </xf>
    <xf numFmtId="0" fontId="16" fillId="0" borderId="0" xfId="0" applyFont="1" applyAlignment="1">
      <alignment horizontal="left" vertical="center"/>
    </xf>
    <xf numFmtId="0" fontId="17" fillId="3" borderId="0" xfId="0" applyFont="1" applyFill="1"/>
    <xf numFmtId="0" fontId="0" fillId="0" borderId="0" xfId="0" applyAlignment="1">
      <alignment horizontal="center"/>
    </xf>
    <xf numFmtId="0" fontId="7" fillId="0" borderId="0" xfId="0" applyFont="1" applyAlignment="1">
      <alignment vertical="top"/>
    </xf>
    <xf numFmtId="9" fontId="0" fillId="0" borderId="0" xfId="4" applyFont="1" applyAlignment="1">
      <alignment vertical="center"/>
    </xf>
    <xf numFmtId="0" fontId="12" fillId="0" borderId="0" xfId="0" applyFont="1" applyAlignment="1">
      <alignment vertical="center"/>
    </xf>
    <xf numFmtId="0" fontId="9" fillId="3" borderId="0" xfId="1" applyFont="1" applyFill="1" applyBorder="1" applyAlignment="1">
      <alignment horizontal="center" vertical="center"/>
    </xf>
    <xf numFmtId="0" fontId="9" fillId="3" borderId="0" xfId="1" applyFont="1" applyFill="1" applyBorder="1" applyAlignment="1">
      <alignment horizontal="center" vertical="center" wrapText="1"/>
    </xf>
    <xf numFmtId="164" fontId="0" fillId="3" borderId="0" xfId="4" applyNumberFormat="1" applyFont="1" applyFill="1" applyBorder="1"/>
    <xf numFmtId="0" fontId="7" fillId="0" borderId="0" xfId="0" applyFont="1"/>
    <xf numFmtId="0" fontId="7" fillId="0" borderId="0" xfId="0" applyFont="1" applyAlignment="1">
      <alignment horizontal="left" vertical="center" wrapText="1"/>
    </xf>
    <xf numFmtId="3" fontId="0" fillId="3" borderId="0" xfId="2" applyNumberFormat="1" applyFont="1" applyFill="1" applyBorder="1" applyAlignment="1">
      <alignment horizontal="right" vertical="center" indent="3"/>
    </xf>
    <xf numFmtId="3" fontId="0" fillId="3" borderId="0" xfId="3" applyNumberFormat="1" applyFont="1" applyFill="1" applyBorder="1" applyAlignment="1">
      <alignment horizontal="right" vertical="center" indent="3"/>
    </xf>
    <xf numFmtId="3" fontId="0" fillId="3" borderId="1" xfId="3" applyNumberFormat="1" applyFont="1" applyFill="1" applyBorder="1" applyAlignment="1">
      <alignment horizontal="right" vertical="center" indent="3"/>
    </xf>
    <xf numFmtId="3" fontId="0" fillId="3" borderId="12" xfId="2" applyNumberFormat="1" applyFont="1" applyFill="1" applyBorder="1" applyAlignment="1">
      <alignment horizontal="right" vertical="center" indent="2"/>
    </xf>
    <xf numFmtId="3" fontId="0" fillId="3" borderId="12" xfId="3" applyNumberFormat="1" applyFont="1" applyFill="1" applyBorder="1" applyAlignment="1">
      <alignment horizontal="right" vertical="center" indent="2"/>
    </xf>
    <xf numFmtId="3" fontId="0" fillId="3" borderId="13" xfId="3" applyNumberFormat="1" applyFont="1" applyFill="1" applyBorder="1" applyAlignment="1">
      <alignment horizontal="right" vertical="center" indent="2"/>
    </xf>
    <xf numFmtId="167" fontId="0" fillId="0" borderId="0" xfId="0" applyNumberFormat="1"/>
    <xf numFmtId="166" fontId="10" fillId="0" borderId="9" xfId="5" applyNumberFormat="1" applyFont="1" applyFill="1" applyBorder="1" applyAlignment="1">
      <alignment horizontal="center" vertical="center" wrapText="1"/>
    </xf>
    <xf numFmtId="166" fontId="3" fillId="0" borderId="9" xfId="5" applyNumberFormat="1" applyFill="1" applyBorder="1" applyAlignment="1">
      <alignment horizontal="center" vertical="center" wrapText="1"/>
    </xf>
    <xf numFmtId="164" fontId="0" fillId="0" borderId="0" xfId="0" applyNumberFormat="1"/>
    <xf numFmtId="9" fontId="0" fillId="0" borderId="0" xfId="0" applyNumberFormat="1"/>
    <xf numFmtId="0" fontId="13" fillId="0" borderId="15" xfId="1" applyFont="1" applyFill="1" applyBorder="1" applyAlignment="1">
      <alignment horizontal="center" vertical="center"/>
    </xf>
    <xf numFmtId="9" fontId="21" fillId="0" borderId="9" xfId="4" applyFont="1" applyFill="1" applyBorder="1" applyAlignment="1">
      <alignment horizontal="center" vertical="center" wrapText="1"/>
    </xf>
    <xf numFmtId="9" fontId="5" fillId="0" borderId="9" xfId="4" applyFont="1" applyFill="1" applyBorder="1" applyAlignment="1">
      <alignment horizontal="center" vertical="center" wrapText="1"/>
    </xf>
    <xf numFmtId="0" fontId="13" fillId="0" borderId="13" xfId="1" applyFont="1" applyFill="1" applyBorder="1" applyAlignment="1">
      <alignment horizontal="center" vertical="center"/>
    </xf>
    <xf numFmtId="9" fontId="21" fillId="0" borderId="6" xfId="4" applyFont="1" applyFill="1" applyBorder="1" applyAlignment="1">
      <alignment horizontal="center" vertical="center" wrapText="1"/>
    </xf>
    <xf numFmtId="0" fontId="5" fillId="0" borderId="0" xfId="0" applyFont="1"/>
    <xf numFmtId="4" fontId="0" fillId="0" borderId="0" xfId="0" applyNumberFormat="1"/>
    <xf numFmtId="166" fontId="0" fillId="0" borderId="0" xfId="0" applyNumberFormat="1"/>
    <xf numFmtId="165" fontId="0" fillId="0" borderId="0" xfId="0" applyNumberFormat="1"/>
    <xf numFmtId="9" fontId="0" fillId="0" borderId="0" xfId="4" applyFont="1"/>
    <xf numFmtId="164" fontId="21" fillId="0" borderId="9" xfId="4" applyNumberFormat="1" applyFont="1" applyFill="1" applyBorder="1" applyAlignment="1">
      <alignment horizontal="center" vertical="center" wrapText="1"/>
    </xf>
    <xf numFmtId="164" fontId="21" fillId="0" borderId="6" xfId="4" applyNumberFormat="1" applyFont="1" applyFill="1" applyBorder="1" applyAlignment="1">
      <alignment horizontal="center" vertical="center" wrapText="1"/>
    </xf>
    <xf numFmtId="10" fontId="21" fillId="0" borderId="9" xfId="4" applyNumberFormat="1" applyFont="1" applyFill="1" applyBorder="1" applyAlignment="1">
      <alignment horizontal="center" vertical="center" wrapText="1"/>
    </xf>
    <xf numFmtId="166" fontId="10" fillId="0" borderId="5" xfId="5" applyNumberFormat="1" applyFont="1" applyFill="1" applyBorder="1" applyAlignment="1">
      <alignment horizontal="left" vertical="center" wrapText="1" indent="1"/>
    </xf>
    <xf numFmtId="3" fontId="0" fillId="0" borderId="0" xfId="0" applyNumberFormat="1" applyBorder="1"/>
    <xf numFmtId="0" fontId="0" fillId="0" borderId="0" xfId="0" applyBorder="1"/>
    <xf numFmtId="4" fontId="22" fillId="0" borderId="0" xfId="0" applyNumberFormat="1" applyFont="1"/>
    <xf numFmtId="0" fontId="7" fillId="0" borderId="0" xfId="0" applyFont="1" applyAlignment="1">
      <alignment horizontal="left" vertical="center"/>
    </xf>
    <xf numFmtId="0" fontId="4" fillId="0" borderId="0" xfId="0" applyFont="1" applyAlignment="1">
      <alignment horizontal="center"/>
    </xf>
    <xf numFmtId="166" fontId="0" fillId="0" borderId="0" xfId="5" applyNumberFormat="1" applyFont="1"/>
    <xf numFmtId="164" fontId="0" fillId="0" borderId="0" xfId="4" applyNumberFormat="1" applyFont="1"/>
    <xf numFmtId="168" fontId="0" fillId="0" borderId="0" xfId="4" applyNumberFormat="1" applyFont="1"/>
    <xf numFmtId="3" fontId="7" fillId="0" borderId="0" xfId="0" applyNumberFormat="1" applyFont="1" applyAlignment="1">
      <alignment horizontal="left" vertical="center"/>
    </xf>
    <xf numFmtId="0" fontId="25" fillId="8" borderId="2" xfId="0" applyFont="1" applyFill="1" applyBorder="1" applyAlignment="1">
      <alignment horizontal="center" vertical="center" wrapText="1"/>
    </xf>
    <xf numFmtId="0" fontId="17" fillId="9" borderId="2" xfId="0" applyFont="1" applyFill="1" applyBorder="1"/>
    <xf numFmtId="3" fontId="17" fillId="9" borderId="2" xfId="0" applyNumberFormat="1" applyFont="1" applyFill="1" applyBorder="1"/>
    <xf numFmtId="3" fontId="18" fillId="9" borderId="2" xfId="0" applyNumberFormat="1" applyFont="1" applyFill="1" applyBorder="1"/>
    <xf numFmtId="3" fontId="17" fillId="9" borderId="2" xfId="0" applyNumberFormat="1" applyFont="1" applyFill="1" applyBorder="1" applyAlignment="1">
      <alignment horizontal="right" vertical="center"/>
    </xf>
    <xf numFmtId="3" fontId="17" fillId="9" borderId="2" xfId="0" applyNumberFormat="1" applyFont="1" applyFill="1" applyBorder="1" applyAlignment="1">
      <alignment horizontal="right" vertical="center" wrapText="1"/>
    </xf>
    <xf numFmtId="3" fontId="18" fillId="9" borderId="2" xfId="1" applyNumberFormat="1" applyFont="1" applyFill="1" applyBorder="1" applyAlignment="1">
      <alignment horizontal="right" vertical="center" wrapText="1"/>
    </xf>
    <xf numFmtId="3" fontId="17" fillId="9" borderId="2" xfId="1" applyNumberFormat="1" applyFont="1" applyFill="1" applyBorder="1" applyAlignment="1">
      <alignment horizontal="right" vertical="center" wrapText="1"/>
    </xf>
    <xf numFmtId="0" fontId="17" fillId="9" borderId="2" xfId="0" applyFont="1" applyFill="1" applyBorder="1" applyAlignment="1">
      <alignment wrapText="1"/>
    </xf>
    <xf numFmtId="164" fontId="17" fillId="9" borderId="2" xfId="0" applyNumberFormat="1" applyFont="1" applyFill="1" applyBorder="1" applyAlignment="1">
      <alignment horizontal="right" vertical="center" wrapText="1"/>
    </xf>
    <xf numFmtId="0" fontId="17" fillId="10" borderId="2" xfId="0" applyFont="1" applyFill="1" applyBorder="1"/>
    <xf numFmtId="164" fontId="19" fillId="10" borderId="2" xfId="4" applyNumberFormat="1" applyFont="1" applyFill="1" applyBorder="1"/>
    <xf numFmtId="164" fontId="20" fillId="10" borderId="2" xfId="4" applyNumberFormat="1" applyFont="1" applyFill="1" applyBorder="1"/>
    <xf numFmtId="0" fontId="17" fillId="10" borderId="2" xfId="0" applyFont="1" applyFill="1" applyBorder="1" applyAlignment="1">
      <alignment vertical="center"/>
    </xf>
    <xf numFmtId="164" fontId="19" fillId="10" borderId="2" xfId="4" applyNumberFormat="1" applyFont="1" applyFill="1" applyBorder="1" applyAlignment="1">
      <alignment vertical="center"/>
    </xf>
    <xf numFmtId="164" fontId="20" fillId="10" borderId="2" xfId="4" applyNumberFormat="1" applyFont="1" applyFill="1" applyBorder="1" applyAlignment="1">
      <alignment vertical="center"/>
    </xf>
    <xf numFmtId="164" fontId="0" fillId="3" borderId="0" xfId="4" applyNumberFormat="1" applyFont="1" applyFill="1"/>
    <xf numFmtId="0" fontId="23" fillId="8" borderId="2" xfId="1" applyFont="1" applyFill="1" applyBorder="1" applyAlignment="1">
      <alignment horizontal="center" vertical="center" wrapText="1"/>
    </xf>
    <xf numFmtId="0" fontId="23" fillId="8" borderId="14" xfId="1" applyFont="1" applyFill="1" applyBorder="1" applyAlignment="1">
      <alignment horizontal="center" vertical="center" wrapText="1"/>
    </xf>
    <xf numFmtId="0" fontId="23" fillId="8" borderId="8" xfId="1" applyFont="1" applyFill="1" applyBorder="1" applyAlignment="1">
      <alignment horizontal="center" vertical="center" wrapText="1"/>
    </xf>
    <xf numFmtId="0" fontId="23" fillId="8" borderId="6" xfId="1" applyFont="1" applyFill="1" applyBorder="1" applyAlignment="1">
      <alignment vertical="center"/>
    </xf>
    <xf numFmtId="3" fontId="23" fillId="8" borderId="1" xfId="1" applyNumberFormat="1" applyFont="1" applyFill="1" applyBorder="1" applyAlignment="1">
      <alignment horizontal="right" vertical="center" indent="3"/>
    </xf>
    <xf numFmtId="164" fontId="23" fillId="8" borderId="1" xfId="1" applyNumberFormat="1" applyFont="1" applyFill="1" applyBorder="1" applyAlignment="1">
      <alignment horizontal="right" vertical="center" indent="1"/>
    </xf>
    <xf numFmtId="3" fontId="23" fillId="8" borderId="13" xfId="1" applyNumberFormat="1" applyFont="1" applyFill="1" applyBorder="1" applyAlignment="1">
      <alignment horizontal="right" vertical="center" indent="2"/>
    </xf>
    <xf numFmtId="164" fontId="23" fillId="8" borderId="4" xfId="1" applyNumberFormat="1" applyFont="1" applyFill="1" applyBorder="1" applyAlignment="1">
      <alignment horizontal="right" vertical="center" indent="1"/>
    </xf>
    <xf numFmtId="0" fontId="23" fillId="8" borderId="2" xfId="1" applyFont="1" applyFill="1" applyBorder="1" applyAlignment="1">
      <alignment vertical="center"/>
    </xf>
    <xf numFmtId="3" fontId="23" fillId="8" borderId="7" xfId="1" applyNumberFormat="1" applyFont="1" applyFill="1" applyBorder="1" applyAlignment="1">
      <alignment horizontal="right" vertical="center" indent="3"/>
    </xf>
    <xf numFmtId="164" fontId="23" fillId="8" borderId="7" xfId="1" applyNumberFormat="1" applyFont="1" applyFill="1" applyBorder="1" applyAlignment="1">
      <alignment horizontal="right" vertical="center" indent="1"/>
    </xf>
    <xf numFmtId="3" fontId="23" fillId="8" borderId="14" xfId="1" applyNumberFormat="1" applyFont="1" applyFill="1" applyBorder="1" applyAlignment="1">
      <alignment horizontal="right" vertical="center" indent="2"/>
    </xf>
    <xf numFmtId="164" fontId="23" fillId="8" borderId="8" xfId="1" applyNumberFormat="1" applyFont="1" applyFill="1" applyBorder="1" applyAlignment="1">
      <alignment horizontal="right" vertical="center" indent="1"/>
    </xf>
    <xf numFmtId="0" fontId="0" fillId="9" borderId="9" xfId="3" applyFont="1" applyFill="1" applyBorder="1" applyAlignment="1">
      <alignment vertical="center"/>
    </xf>
    <xf numFmtId="0" fontId="0" fillId="9" borderId="5" xfId="2" applyFont="1" applyFill="1" applyBorder="1" applyAlignment="1">
      <alignment vertical="center"/>
    </xf>
    <xf numFmtId="0" fontId="0" fillId="9" borderId="5" xfId="3" applyFont="1" applyFill="1" applyBorder="1" applyAlignment="1">
      <alignment vertical="center"/>
    </xf>
    <xf numFmtId="0" fontId="0" fillId="9" borderId="5" xfId="2" applyFont="1" applyFill="1" applyBorder="1" applyAlignment="1">
      <alignment horizontal="left" vertical="center" wrapText="1"/>
    </xf>
    <xf numFmtId="0" fontId="0" fillId="9" borderId="6" xfId="3" applyFont="1" applyFill="1" applyBorder="1" applyAlignment="1">
      <alignment vertical="center"/>
    </xf>
    <xf numFmtId="3" fontId="0" fillId="10" borderId="10" xfId="3" applyNumberFormat="1" applyFont="1" applyFill="1" applyBorder="1" applyAlignment="1">
      <alignment horizontal="right" vertical="center" indent="3"/>
    </xf>
    <xf numFmtId="164" fontId="0" fillId="10" borderId="10" xfId="3" applyNumberFormat="1" applyFont="1" applyFill="1" applyBorder="1" applyAlignment="1">
      <alignment horizontal="right" vertical="center" indent="1"/>
    </xf>
    <xf numFmtId="3" fontId="0" fillId="10" borderId="15" xfId="3" applyNumberFormat="1" applyFont="1" applyFill="1" applyBorder="1" applyAlignment="1">
      <alignment horizontal="right" vertical="center" indent="2"/>
    </xf>
    <xf numFmtId="164" fontId="0" fillId="10" borderId="11" xfId="3" applyNumberFormat="1" applyFont="1" applyFill="1" applyBorder="1" applyAlignment="1">
      <alignment horizontal="right" vertical="center" indent="1"/>
    </xf>
    <xf numFmtId="3" fontId="0" fillId="10" borderId="0" xfId="3" applyNumberFormat="1" applyFont="1" applyFill="1" applyBorder="1" applyAlignment="1">
      <alignment horizontal="right" vertical="center" indent="3"/>
    </xf>
    <xf numFmtId="164" fontId="0" fillId="10" borderId="0" xfId="3" applyNumberFormat="1" applyFont="1" applyFill="1" applyBorder="1" applyAlignment="1">
      <alignment horizontal="right" vertical="center" indent="1"/>
    </xf>
    <xf numFmtId="3" fontId="0" fillId="10" borderId="12" xfId="3" applyNumberFormat="1" applyFont="1" applyFill="1" applyBorder="1" applyAlignment="1">
      <alignment horizontal="right" vertical="center" indent="2"/>
    </xf>
    <xf numFmtId="164" fontId="0" fillId="10" borderId="3" xfId="3" applyNumberFormat="1" applyFont="1" applyFill="1" applyBorder="1" applyAlignment="1">
      <alignment horizontal="right" vertical="center" indent="1"/>
    </xf>
    <xf numFmtId="3" fontId="0" fillId="10" borderId="0" xfId="2" applyNumberFormat="1" applyFont="1" applyFill="1" applyBorder="1" applyAlignment="1">
      <alignment horizontal="right" vertical="center" indent="3"/>
    </xf>
    <xf numFmtId="164" fontId="0" fillId="10" borderId="0" xfId="2" applyNumberFormat="1" applyFont="1" applyFill="1" applyBorder="1" applyAlignment="1">
      <alignment horizontal="right" vertical="center" indent="1"/>
    </xf>
    <xf numFmtId="3" fontId="0" fillId="10" borderId="12" xfId="2" applyNumberFormat="1" applyFont="1" applyFill="1" applyBorder="1" applyAlignment="1">
      <alignment horizontal="right" vertical="center" indent="2"/>
    </xf>
    <xf numFmtId="164" fontId="0" fillId="10" borderId="3" xfId="2" applyNumberFormat="1" applyFont="1" applyFill="1" applyBorder="1" applyAlignment="1">
      <alignment horizontal="right" vertical="center" indent="1"/>
    </xf>
    <xf numFmtId="0" fontId="23" fillId="8" borderId="2" xfId="1" applyFont="1" applyFill="1" applyBorder="1" applyAlignment="1">
      <alignment horizontal="center" vertical="center"/>
    </xf>
    <xf numFmtId="0" fontId="4" fillId="9" borderId="15" xfId="1" applyFont="1" applyFill="1" applyBorder="1" applyAlignment="1">
      <alignment horizontal="center" vertical="center"/>
    </xf>
    <xf numFmtId="164" fontId="21" fillId="11" borderId="6" xfId="4" applyNumberFormat="1" applyFont="1" applyFill="1" applyBorder="1" applyAlignment="1">
      <alignment horizontal="right" vertical="center" wrapText="1"/>
    </xf>
    <xf numFmtId="0" fontId="4" fillId="9" borderId="14" xfId="1" applyFont="1" applyFill="1" applyBorder="1" applyAlignment="1">
      <alignment horizontal="center" vertical="center"/>
    </xf>
    <xf numFmtId="166" fontId="10" fillId="11" borderId="2" xfId="5" applyNumberFormat="1" applyFont="1" applyFill="1" applyBorder="1" applyAlignment="1">
      <alignment horizontal="center" vertical="center" wrapText="1"/>
    </xf>
    <xf numFmtId="166" fontId="3" fillId="11" borderId="2" xfId="5" applyNumberFormat="1" applyFill="1" applyBorder="1" applyAlignment="1">
      <alignment horizontal="center" vertical="center" wrapText="1"/>
    </xf>
    <xf numFmtId="0" fontId="1" fillId="8" borderId="9" xfId="1" applyFont="1" applyFill="1" applyBorder="1" applyAlignment="1">
      <alignment horizontal="left" vertical="center"/>
    </xf>
    <xf numFmtId="0" fontId="1" fillId="8" borderId="5" xfId="1" applyFont="1" applyFill="1" applyBorder="1" applyAlignment="1">
      <alignment horizontal="left" vertical="center"/>
    </xf>
    <xf numFmtId="0" fontId="1" fillId="8" borderId="6" xfId="1" applyFont="1" applyFill="1" applyBorder="1" applyAlignment="1">
      <alignment horizontal="left" vertical="center"/>
    </xf>
    <xf numFmtId="0" fontId="10" fillId="9" borderId="1" xfId="3" applyFont="1" applyFill="1" applyBorder="1" applyAlignment="1">
      <alignment horizontal="center" vertical="center"/>
    </xf>
    <xf numFmtId="0" fontId="10" fillId="9" borderId="1" xfId="3" applyFont="1" applyFill="1" applyBorder="1" applyAlignment="1">
      <alignment horizontal="center" vertical="center" wrapText="1"/>
    </xf>
    <xf numFmtId="0" fontId="10" fillId="9" borderId="4" xfId="3" applyFont="1" applyFill="1" applyBorder="1" applyAlignment="1">
      <alignment horizontal="center" vertical="center" wrapText="1"/>
    </xf>
    <xf numFmtId="3" fontId="11" fillId="11" borderId="0" xfId="0" applyNumberFormat="1" applyFont="1" applyFill="1" applyAlignment="1">
      <alignment horizontal="center" vertical="center"/>
    </xf>
    <xf numFmtId="9" fontId="11" fillId="11" borderId="0" xfId="0" applyNumberFormat="1" applyFont="1" applyFill="1" applyAlignment="1">
      <alignment horizontal="center" vertical="center"/>
    </xf>
    <xf numFmtId="9" fontId="11" fillId="11" borderId="3" xfId="0" applyNumberFormat="1" applyFont="1" applyFill="1" applyBorder="1" applyAlignment="1">
      <alignment horizontal="center" vertical="center"/>
    </xf>
    <xf numFmtId="3" fontId="11" fillId="10" borderId="0" xfId="0" applyNumberFormat="1" applyFont="1" applyFill="1" applyAlignment="1">
      <alignment horizontal="center" vertical="center"/>
    </xf>
    <xf numFmtId="9" fontId="11" fillId="10" borderId="0" xfId="0" applyNumberFormat="1" applyFont="1" applyFill="1" applyAlignment="1">
      <alignment horizontal="center" vertical="center"/>
    </xf>
    <xf numFmtId="9" fontId="11" fillId="10" borderId="3" xfId="0" applyNumberFormat="1" applyFont="1" applyFill="1" applyBorder="1" applyAlignment="1">
      <alignment horizontal="center" vertical="center"/>
    </xf>
    <xf numFmtId="3" fontId="11" fillId="10" borderId="13" xfId="0" applyNumberFormat="1" applyFont="1" applyFill="1" applyBorder="1" applyAlignment="1">
      <alignment horizontal="center" vertical="center"/>
    </xf>
    <xf numFmtId="9" fontId="11" fillId="10" borderId="1" xfId="0" applyNumberFormat="1" applyFont="1" applyFill="1" applyBorder="1" applyAlignment="1">
      <alignment horizontal="center" vertical="center"/>
    </xf>
    <xf numFmtId="9" fontId="11" fillId="10" borderId="4" xfId="0" applyNumberFormat="1" applyFont="1" applyFill="1" applyBorder="1" applyAlignment="1">
      <alignment horizontal="center" vertical="center"/>
    </xf>
    <xf numFmtId="0" fontId="4" fillId="11" borderId="15" xfId="1" applyFont="1" applyFill="1" applyBorder="1" applyAlignment="1">
      <alignment horizontal="center" vertical="center"/>
    </xf>
    <xf numFmtId="165" fontId="10" fillId="11" borderId="15" xfId="3" applyNumberFormat="1" applyFont="1" applyFill="1" applyBorder="1" applyAlignment="1">
      <alignment horizontal="center" vertical="center" wrapText="1"/>
    </xf>
    <xf numFmtId="165" fontId="10" fillId="11" borderId="10" xfId="3" applyNumberFormat="1" applyFont="1" applyFill="1" applyBorder="1" applyAlignment="1">
      <alignment horizontal="center" vertical="center" wrapText="1"/>
    </xf>
    <xf numFmtId="165" fontId="3" fillId="11" borderId="10" xfId="3" applyNumberFormat="1" applyFill="1" applyBorder="1" applyAlignment="1">
      <alignment horizontal="center" vertical="center" wrapText="1"/>
    </xf>
    <xf numFmtId="165" fontId="3" fillId="11" borderId="11" xfId="3" applyNumberFormat="1" applyFill="1" applyBorder="1" applyAlignment="1">
      <alignment horizontal="center" vertical="center" wrapText="1"/>
    </xf>
    <xf numFmtId="0" fontId="4" fillId="11" borderId="13" xfId="1" applyFont="1" applyFill="1" applyBorder="1" applyAlignment="1">
      <alignment horizontal="center" vertical="center"/>
    </xf>
    <xf numFmtId="165" fontId="10" fillId="11" borderId="13" xfId="3" applyNumberFormat="1" applyFont="1" applyFill="1" applyBorder="1" applyAlignment="1">
      <alignment horizontal="center" vertical="center" wrapText="1"/>
    </xf>
    <xf numFmtId="165" fontId="10" fillId="11" borderId="1" xfId="3" applyNumberFormat="1" applyFont="1" applyFill="1" applyBorder="1" applyAlignment="1">
      <alignment horizontal="center" vertical="center" wrapText="1"/>
    </xf>
    <xf numFmtId="165" fontId="3" fillId="11" borderId="1" xfId="3" applyNumberFormat="1" applyFill="1" applyBorder="1" applyAlignment="1">
      <alignment horizontal="center" vertical="center" wrapText="1"/>
    </xf>
    <xf numFmtId="165" fontId="3" fillId="11" borderId="4" xfId="3" applyNumberFormat="1" applyFill="1" applyBorder="1" applyAlignment="1">
      <alignment horizontal="center" vertical="center" wrapText="1"/>
    </xf>
    <xf numFmtId="0" fontId="4" fillId="11" borderId="12" xfId="1" applyFont="1" applyFill="1" applyBorder="1" applyAlignment="1">
      <alignment horizontal="center" vertical="center"/>
    </xf>
    <xf numFmtId="165" fontId="10" fillId="11" borderId="12" xfId="3" applyNumberFormat="1" applyFont="1" applyFill="1" applyBorder="1" applyAlignment="1">
      <alignment horizontal="center" vertical="center" wrapText="1"/>
    </xf>
    <xf numFmtId="165" fontId="10" fillId="11" borderId="0" xfId="3" applyNumberFormat="1" applyFont="1" applyFill="1" applyBorder="1" applyAlignment="1">
      <alignment horizontal="center" vertical="center" wrapText="1"/>
    </xf>
    <xf numFmtId="165" fontId="10" fillId="11" borderId="3" xfId="3" applyNumberFormat="1" applyFont="1" applyFill="1" applyBorder="1" applyAlignment="1">
      <alignment horizontal="center" vertical="center" wrapText="1"/>
    </xf>
    <xf numFmtId="0" fontId="4" fillId="10" borderId="12" xfId="1" applyFont="1" applyFill="1" applyBorder="1" applyAlignment="1">
      <alignment horizontal="center" vertical="center"/>
    </xf>
    <xf numFmtId="165" fontId="10" fillId="10" borderId="12" xfId="3" applyNumberFormat="1" applyFont="1" applyFill="1" applyBorder="1" applyAlignment="1">
      <alignment horizontal="center" vertical="center" wrapText="1"/>
    </xf>
    <xf numFmtId="165" fontId="10" fillId="10" borderId="0" xfId="3" applyNumberFormat="1" applyFont="1" applyFill="1" applyBorder="1" applyAlignment="1">
      <alignment horizontal="center" vertical="center" wrapText="1"/>
    </xf>
    <xf numFmtId="165" fontId="3" fillId="10" borderId="0" xfId="3" applyNumberFormat="1" applyFill="1" applyBorder="1" applyAlignment="1">
      <alignment horizontal="center" vertical="center" wrapText="1"/>
    </xf>
    <xf numFmtId="165" fontId="3" fillId="10" borderId="3" xfId="3" applyNumberFormat="1" applyFill="1" applyBorder="1" applyAlignment="1">
      <alignment horizontal="center" vertical="center" wrapText="1"/>
    </xf>
    <xf numFmtId="0" fontId="4" fillId="10" borderId="15" xfId="1" applyFont="1" applyFill="1" applyBorder="1" applyAlignment="1">
      <alignment horizontal="center" vertical="center"/>
    </xf>
    <xf numFmtId="165" fontId="10" fillId="10" borderId="15" xfId="3" applyNumberFormat="1" applyFont="1" applyFill="1" applyBorder="1" applyAlignment="1">
      <alignment horizontal="center" vertical="center" wrapText="1"/>
    </xf>
    <xf numFmtId="165" fontId="10" fillId="10" borderId="10" xfId="3" applyNumberFormat="1" applyFont="1" applyFill="1" applyBorder="1" applyAlignment="1">
      <alignment horizontal="center" vertical="center" wrapText="1"/>
    </xf>
    <xf numFmtId="165" fontId="10" fillId="10" borderId="11" xfId="3" applyNumberFormat="1" applyFont="1" applyFill="1" applyBorder="1" applyAlignment="1">
      <alignment horizontal="center" vertical="center" wrapText="1"/>
    </xf>
    <xf numFmtId="0" fontId="4" fillId="10" borderId="13" xfId="1" applyFont="1" applyFill="1" applyBorder="1" applyAlignment="1">
      <alignment horizontal="center" vertical="center"/>
    </xf>
    <xf numFmtId="165" fontId="10" fillId="10" borderId="13" xfId="3" applyNumberFormat="1" applyFont="1" applyFill="1" applyBorder="1" applyAlignment="1">
      <alignment horizontal="center" vertical="center" wrapText="1"/>
    </xf>
    <xf numFmtId="165" fontId="10" fillId="10" borderId="1" xfId="3" applyNumberFormat="1" applyFont="1" applyFill="1" applyBorder="1" applyAlignment="1">
      <alignment horizontal="center" vertical="center" wrapText="1"/>
    </xf>
    <xf numFmtId="165" fontId="10" fillId="10" borderId="4" xfId="3" applyNumberFormat="1" applyFont="1" applyFill="1" applyBorder="1" applyAlignment="1">
      <alignment horizontal="center" vertical="center" wrapText="1"/>
    </xf>
    <xf numFmtId="0" fontId="1" fillId="8" borderId="20" xfId="0" applyFont="1" applyFill="1" applyBorder="1" applyAlignment="1">
      <alignment horizontal="center"/>
    </xf>
    <xf numFmtId="0" fontId="1" fillId="8" borderId="12" xfId="0" applyFont="1" applyFill="1" applyBorder="1"/>
    <xf numFmtId="49" fontId="27" fillId="8" borderId="12" xfId="0" applyNumberFormat="1" applyFont="1" applyFill="1" applyBorder="1" applyAlignment="1">
      <alignment horizontal="left"/>
    </xf>
    <xf numFmtId="0" fontId="1" fillId="8" borderId="14" xfId="0" applyFont="1" applyFill="1" applyBorder="1" applyAlignment="1">
      <alignment horizontal="center"/>
    </xf>
    <xf numFmtId="0" fontId="1" fillId="8" borderId="8" xfId="0" applyFont="1" applyFill="1" applyBorder="1"/>
    <xf numFmtId="0" fontId="9" fillId="9" borderId="13" xfId="1" applyFont="1" applyFill="1" applyBorder="1" applyAlignment="1">
      <alignment horizontal="center" vertical="center" wrapText="1"/>
    </xf>
    <xf numFmtId="0" fontId="9" fillId="9" borderId="1" xfId="1" applyFont="1" applyFill="1" applyBorder="1" applyAlignment="1">
      <alignment horizontal="center" vertical="center" wrapText="1"/>
    </xf>
    <xf numFmtId="0" fontId="9" fillId="9" borderId="4" xfId="1" applyFont="1" applyFill="1" applyBorder="1" applyAlignment="1">
      <alignment horizontal="center" vertical="center" wrapText="1"/>
    </xf>
    <xf numFmtId="3" fontId="0" fillId="11" borderId="5" xfId="0" applyNumberFormat="1" applyFill="1" applyBorder="1"/>
    <xf numFmtId="164" fontId="10" fillId="11" borderId="5" xfId="4" applyNumberFormat="1" applyFont="1" applyFill="1" applyBorder="1"/>
    <xf numFmtId="164" fontId="0" fillId="11" borderId="5" xfId="4" applyNumberFormat="1" applyFont="1" applyFill="1" applyBorder="1"/>
    <xf numFmtId="3" fontId="0" fillId="11" borderId="2" xfId="0" applyNumberFormat="1" applyFill="1" applyBorder="1"/>
    <xf numFmtId="164" fontId="0" fillId="11" borderId="2" xfId="4" applyNumberFormat="1" applyFont="1" applyFill="1" applyBorder="1"/>
    <xf numFmtId="164" fontId="0" fillId="11" borderId="6" xfId="4" applyNumberFormat="1" applyFont="1" applyFill="1" applyBorder="1"/>
    <xf numFmtId="3" fontId="0" fillId="10" borderId="5" xfId="0" applyNumberFormat="1" applyFill="1" applyBorder="1"/>
    <xf numFmtId="164" fontId="10" fillId="10" borderId="5" xfId="4" applyNumberFormat="1" applyFont="1" applyFill="1" applyBorder="1"/>
    <xf numFmtId="164" fontId="0" fillId="10" borderId="5" xfId="4" applyNumberFormat="1" applyFont="1" applyFill="1" applyBorder="1"/>
    <xf numFmtId="164" fontId="0" fillId="10" borderId="6" xfId="4" applyNumberFormat="1" applyFont="1" applyFill="1" applyBorder="1"/>
    <xf numFmtId="0" fontId="1" fillId="8" borderId="12" xfId="0" applyFont="1" applyFill="1" applyBorder="1" applyAlignment="1">
      <alignment horizontal="center"/>
    </xf>
    <xf numFmtId="0" fontId="1" fillId="8" borderId="7" xfId="0" applyFont="1" applyFill="1" applyBorder="1"/>
    <xf numFmtId="3" fontId="1" fillId="8" borderId="6" xfId="0" applyNumberFormat="1" applyFont="1" applyFill="1" applyBorder="1"/>
    <xf numFmtId="3" fontId="0" fillId="11" borderId="12" xfId="0" applyNumberFormat="1" applyFill="1" applyBorder="1"/>
    <xf numFmtId="3" fontId="0" fillId="11" borderId="12" xfId="0" applyNumberFormat="1" applyFont="1" applyFill="1" applyBorder="1"/>
    <xf numFmtId="3" fontId="0" fillId="11" borderId="13" xfId="0" applyNumberFormat="1" applyFill="1" applyBorder="1"/>
    <xf numFmtId="3" fontId="0" fillId="11" borderId="13" xfId="0" applyNumberFormat="1" applyFont="1" applyFill="1" applyBorder="1"/>
    <xf numFmtId="3" fontId="0" fillId="10" borderId="15" xfId="0" applyNumberFormat="1" applyFill="1" applyBorder="1"/>
    <xf numFmtId="3" fontId="0" fillId="10" borderId="15" xfId="0" applyNumberFormat="1" applyFont="1" applyFill="1" applyBorder="1"/>
    <xf numFmtId="164" fontId="0" fillId="10" borderId="9" xfId="4" applyNumberFormat="1" applyFont="1" applyFill="1" applyBorder="1"/>
    <xf numFmtId="3" fontId="0" fillId="10" borderId="12" xfId="0" applyNumberFormat="1" applyFill="1" applyBorder="1"/>
    <xf numFmtId="3" fontId="0" fillId="10" borderId="12" xfId="0" applyNumberFormat="1" applyFont="1" applyFill="1" applyBorder="1"/>
    <xf numFmtId="0" fontId="13" fillId="10" borderId="12" xfId="1" applyFont="1" applyFill="1" applyBorder="1" applyAlignment="1">
      <alignment horizontal="center" vertical="center"/>
    </xf>
    <xf numFmtId="10" fontId="21" fillId="10" borderId="5" xfId="4" applyNumberFormat="1" applyFont="1" applyFill="1" applyBorder="1" applyAlignment="1">
      <alignment horizontal="center" vertical="center" wrapText="1"/>
    </xf>
    <xf numFmtId="9" fontId="21" fillId="10" borderId="5" xfId="4" applyFont="1" applyFill="1" applyBorder="1" applyAlignment="1">
      <alignment horizontal="center" vertical="center" wrapText="1"/>
    </xf>
    <xf numFmtId="164" fontId="21" fillId="10" borderId="5" xfId="4" applyNumberFormat="1" applyFont="1" applyFill="1" applyBorder="1" applyAlignment="1">
      <alignment horizontal="center" vertical="center" wrapText="1"/>
    </xf>
    <xf numFmtId="0" fontId="1" fillId="8" borderId="2" xfId="0" applyFont="1" applyFill="1" applyBorder="1" applyAlignment="1">
      <alignment horizontal="center" vertical="center" wrapText="1"/>
    </xf>
    <xf numFmtId="0" fontId="1" fillId="8" borderId="2" xfId="0" applyFont="1" applyFill="1" applyBorder="1"/>
    <xf numFmtId="164" fontId="0" fillId="11" borderId="2" xfId="0" applyNumberFormat="1" applyFill="1" applyBorder="1"/>
    <xf numFmtId="3" fontId="0" fillId="10" borderId="2" xfId="0" applyNumberFormat="1" applyFill="1" applyBorder="1"/>
    <xf numFmtId="164" fontId="0" fillId="10" borderId="2" xfId="0" applyNumberFormat="1" applyFill="1" applyBorder="1"/>
    <xf numFmtId="0" fontId="5" fillId="0" borderId="1" xfId="0" applyFont="1" applyFill="1" applyBorder="1" applyAlignment="1">
      <alignment horizontal="center"/>
    </xf>
    <xf numFmtId="0" fontId="7" fillId="0" borderId="0" xfId="0" applyFont="1" applyAlignment="1">
      <alignment horizontal="left" vertical="center"/>
    </xf>
    <xf numFmtId="0" fontId="24" fillId="8" borderId="2" xfId="0" applyFont="1" applyFill="1" applyBorder="1" applyAlignment="1">
      <alignment horizontal="center" vertical="center"/>
    </xf>
    <xf numFmtId="0" fontId="12" fillId="0" borderId="0" xfId="0" applyFont="1" applyBorder="1" applyAlignment="1">
      <alignment horizontal="center" vertical="center"/>
    </xf>
    <xf numFmtId="0" fontId="5" fillId="3" borderId="3" xfId="0" applyFont="1" applyFill="1" applyBorder="1" applyAlignment="1">
      <alignment horizontal="center" vertical="center" wrapText="1"/>
    </xf>
    <xf numFmtId="0" fontId="26" fillId="8" borderId="9" xfId="0" applyFont="1" applyFill="1" applyBorder="1" applyAlignment="1">
      <alignment horizontal="center" vertical="center" wrapText="1"/>
    </xf>
    <xf numFmtId="0" fontId="26" fillId="8" borderId="6" xfId="0" applyFont="1" applyFill="1" applyBorder="1" applyAlignment="1">
      <alignment horizontal="center" vertical="center" wrapText="1"/>
    </xf>
    <xf numFmtId="0" fontId="26" fillId="8" borderId="9" xfId="0" applyFont="1" applyFill="1" applyBorder="1" applyAlignment="1">
      <alignment horizontal="center" vertical="center"/>
    </xf>
    <xf numFmtId="0" fontId="26" fillId="8" borderId="5" xfId="0" applyFont="1" applyFill="1" applyBorder="1" applyAlignment="1">
      <alignment horizontal="center" vertical="center"/>
    </xf>
    <xf numFmtId="0" fontId="26" fillId="8" borderId="6" xfId="0" applyFont="1" applyFill="1" applyBorder="1" applyAlignment="1">
      <alignment horizontal="center" vertical="center"/>
    </xf>
    <xf numFmtId="0" fontId="12" fillId="0" borderId="0" xfId="0" applyFont="1" applyAlignment="1">
      <alignment horizontal="center" vertical="center"/>
    </xf>
    <xf numFmtId="0" fontId="15" fillId="0" borderId="0" xfId="0" applyFont="1" applyAlignment="1">
      <alignment horizontal="center"/>
    </xf>
    <xf numFmtId="0" fontId="7" fillId="0" borderId="0" xfId="0" applyFont="1" applyAlignment="1">
      <alignment horizontal="left" vertical="top"/>
    </xf>
    <xf numFmtId="0" fontId="23" fillId="8" borderId="15" xfId="1" applyFont="1" applyFill="1" applyBorder="1" applyAlignment="1">
      <alignment horizontal="center" vertical="center"/>
    </xf>
    <xf numFmtId="0" fontId="23" fillId="8" borderId="11" xfId="1" applyFont="1" applyFill="1" applyBorder="1" applyAlignment="1">
      <alignment horizontal="center" vertical="center"/>
    </xf>
    <xf numFmtId="0" fontId="23" fillId="8" borderId="13" xfId="1" applyFont="1" applyFill="1" applyBorder="1" applyAlignment="1">
      <alignment horizontal="center" vertical="center"/>
    </xf>
    <xf numFmtId="0" fontId="23" fillId="8" borderId="4" xfId="1" applyFont="1" applyFill="1" applyBorder="1" applyAlignment="1">
      <alignment horizontal="center" vertical="center"/>
    </xf>
    <xf numFmtId="0" fontId="23" fillId="8" borderId="14" xfId="1" applyFont="1" applyFill="1" applyBorder="1" applyAlignment="1">
      <alignment horizontal="center" vertical="center" wrapText="1"/>
    </xf>
    <xf numFmtId="0" fontId="23" fillId="8" borderId="8" xfId="1" applyFont="1" applyFill="1" applyBorder="1" applyAlignment="1">
      <alignment horizontal="center" vertical="center" wrapText="1"/>
    </xf>
    <xf numFmtId="0" fontId="23" fillId="8" borderId="14" xfId="1" applyFont="1" applyFill="1" applyBorder="1" applyAlignment="1">
      <alignment horizontal="center" vertical="center"/>
    </xf>
    <xf numFmtId="0" fontId="23" fillId="8" borderId="8" xfId="1" applyFont="1" applyFill="1" applyBorder="1" applyAlignment="1">
      <alignment horizontal="center" vertical="center"/>
    </xf>
    <xf numFmtId="0" fontId="23" fillId="8" borderId="15" xfId="1" applyFont="1" applyFill="1" applyBorder="1" applyAlignment="1">
      <alignment horizontal="center" vertical="center" wrapText="1"/>
    </xf>
    <xf numFmtId="0" fontId="23" fillId="8" borderId="13" xfId="1" applyFont="1" applyFill="1" applyBorder="1" applyAlignment="1">
      <alignment horizontal="center" vertical="center" wrapText="1"/>
    </xf>
    <xf numFmtId="0" fontId="15" fillId="0" borderId="0" xfId="0" applyFont="1" applyAlignment="1">
      <alignment horizontal="center" vertical="center" wrapText="1"/>
    </xf>
    <xf numFmtId="0" fontId="12" fillId="0" borderId="0" xfId="0" applyFont="1" applyAlignment="1">
      <alignment horizontal="center" vertical="center" wrapText="1"/>
    </xf>
    <xf numFmtId="0" fontId="12" fillId="0" borderId="1" xfId="0" applyFont="1" applyBorder="1" applyAlignment="1">
      <alignment horizontal="center" vertical="center" wrapText="1"/>
    </xf>
    <xf numFmtId="0" fontId="23" fillId="8" borderId="9" xfId="1" applyFont="1" applyFill="1" applyBorder="1" applyAlignment="1">
      <alignment horizontal="center" vertical="center"/>
    </xf>
    <xf numFmtId="0" fontId="23" fillId="8" borderId="5" xfId="1" applyFont="1" applyFill="1" applyBorder="1" applyAlignment="1">
      <alignment horizontal="center" vertical="center"/>
    </xf>
    <xf numFmtId="0" fontId="7" fillId="0" borderId="10" xfId="0" applyFont="1" applyBorder="1" applyAlignment="1">
      <alignment horizontal="left" vertical="center"/>
    </xf>
    <xf numFmtId="0" fontId="4" fillId="9" borderId="9" xfId="1" applyFont="1" applyFill="1" applyBorder="1" applyAlignment="1">
      <alignment horizontal="center" vertical="center"/>
    </xf>
    <xf numFmtId="0" fontId="4" fillId="9" borderId="6" xfId="1" applyFont="1" applyFill="1" applyBorder="1" applyAlignment="1">
      <alignment horizontal="center" vertical="center"/>
    </xf>
    <xf numFmtId="0" fontId="23" fillId="8" borderId="0" xfId="1" applyFont="1" applyFill="1" applyBorder="1" applyAlignment="1">
      <alignment horizontal="center" vertical="center"/>
    </xf>
    <xf numFmtId="0" fontId="23" fillId="8" borderId="3" xfId="1" applyFont="1" applyFill="1" applyBorder="1" applyAlignment="1">
      <alignment horizontal="center" vertical="center"/>
    </xf>
    <xf numFmtId="0" fontId="12" fillId="0" borderId="0" xfId="0" applyFont="1" applyAlignment="1">
      <alignment horizontal="center" vertical="center" wrapText="1" readingOrder="1"/>
    </xf>
    <xf numFmtId="0" fontId="23" fillId="8" borderId="12" xfId="1" applyFont="1" applyFill="1" applyBorder="1" applyAlignment="1">
      <alignment horizontal="center" vertical="center"/>
    </xf>
    <xf numFmtId="0" fontId="7" fillId="0" borderId="0" xfId="0" applyFont="1" applyAlignment="1">
      <alignment horizontal="left" vertical="center" wrapText="1"/>
    </xf>
    <xf numFmtId="0" fontId="4" fillId="0" borderId="0" xfId="0" applyFont="1" applyAlignment="1">
      <alignment horizontal="center"/>
    </xf>
    <xf numFmtId="0" fontId="4" fillId="0" borderId="0" xfId="0" applyFont="1" applyAlignment="1">
      <alignment horizontal="center" vertical="center"/>
    </xf>
    <xf numFmtId="0" fontId="28" fillId="6" borderId="0" xfId="0" applyFont="1" applyFill="1" applyAlignment="1">
      <alignment horizontal="left" vertical="center"/>
    </xf>
    <xf numFmtId="49" fontId="29" fillId="12" borderId="16" xfId="0" applyNumberFormat="1" applyFont="1" applyFill="1" applyBorder="1" applyAlignment="1">
      <alignment horizontal="center" vertical="center"/>
    </xf>
    <xf numFmtId="49" fontId="29" fillId="12" borderId="17" xfId="0" applyNumberFormat="1" applyFont="1" applyFill="1" applyBorder="1" applyAlignment="1">
      <alignment horizontal="center" vertical="center"/>
    </xf>
    <xf numFmtId="49" fontId="29" fillId="12" borderId="18" xfId="0" applyNumberFormat="1" applyFont="1" applyFill="1" applyBorder="1" applyAlignment="1">
      <alignment horizontal="center" vertical="center"/>
    </xf>
    <xf numFmtId="49" fontId="29" fillId="12" borderId="19" xfId="0" applyNumberFormat="1" applyFont="1" applyFill="1" applyBorder="1" applyAlignment="1">
      <alignment horizontal="center" vertical="center"/>
    </xf>
    <xf numFmtId="49" fontId="31" fillId="7" borderId="0" xfId="0" applyNumberFormat="1" applyFont="1" applyFill="1" applyBorder="1" applyAlignment="1">
      <alignment horizontal="left" vertical="center"/>
    </xf>
    <xf numFmtId="49" fontId="31" fillId="13" borderId="14" xfId="0" applyNumberFormat="1" applyFont="1" applyFill="1" applyBorder="1" applyAlignment="1">
      <alignment horizontal="center" vertical="center"/>
    </xf>
    <xf numFmtId="49" fontId="31" fillId="13" borderId="7" xfId="0" applyNumberFormat="1" applyFont="1" applyFill="1" applyBorder="1" applyAlignment="1">
      <alignment horizontal="center" vertical="center"/>
    </xf>
    <xf numFmtId="49" fontId="31" fillId="13" borderId="8" xfId="0" applyNumberFormat="1" applyFont="1" applyFill="1" applyBorder="1" applyAlignment="1">
      <alignment horizontal="center" vertical="center"/>
    </xf>
    <xf numFmtId="0" fontId="29" fillId="12" borderId="9" xfId="0" applyFont="1" applyFill="1" applyBorder="1" applyAlignment="1">
      <alignment horizontal="left" vertical="center" wrapText="1"/>
    </xf>
    <xf numFmtId="3" fontId="32" fillId="14" borderId="0" xfId="0" applyNumberFormat="1" applyFont="1" applyFill="1" applyAlignment="1">
      <alignment horizontal="right" vertical="center"/>
    </xf>
    <xf numFmtId="3" fontId="32" fillId="14" borderId="3" xfId="0" applyNumberFormat="1" applyFont="1" applyFill="1" applyBorder="1" applyAlignment="1">
      <alignment horizontal="right" vertical="center"/>
    </xf>
    <xf numFmtId="3" fontId="32" fillId="14" borderId="12" xfId="0" applyNumberFormat="1" applyFont="1" applyFill="1" applyBorder="1" applyAlignment="1">
      <alignment horizontal="right" vertical="center"/>
    </xf>
    <xf numFmtId="0" fontId="29" fillId="12" borderId="5" xfId="0" applyFont="1" applyFill="1" applyBorder="1" applyAlignment="1">
      <alignment horizontal="left" vertical="center" wrapText="1"/>
    </xf>
    <xf numFmtId="3" fontId="32" fillId="7" borderId="0" xfId="0" applyNumberFormat="1" applyFont="1" applyFill="1" applyAlignment="1">
      <alignment horizontal="right" vertical="center"/>
    </xf>
    <xf numFmtId="3" fontId="32" fillId="7" borderId="3" xfId="0" applyNumberFormat="1" applyFont="1" applyFill="1" applyBorder="1" applyAlignment="1">
      <alignment horizontal="right" vertical="center"/>
    </xf>
    <xf numFmtId="3" fontId="32" fillId="7" borderId="12" xfId="0" applyNumberFormat="1" applyFont="1" applyFill="1" applyBorder="1" applyAlignment="1">
      <alignment horizontal="right" vertical="center"/>
    </xf>
    <xf numFmtId="0" fontId="32" fillId="7" borderId="0" xfId="0" applyFont="1" applyFill="1" applyAlignment="1">
      <alignment horizontal="right" vertical="center"/>
    </xf>
    <xf numFmtId="0" fontId="29" fillId="12" borderId="6" xfId="0" applyFont="1" applyFill="1" applyBorder="1" applyAlignment="1">
      <alignment horizontal="left" vertical="center" wrapText="1"/>
    </xf>
    <xf numFmtId="0" fontId="29" fillId="12" borderId="2" xfId="0" applyFont="1" applyFill="1" applyBorder="1" applyAlignment="1">
      <alignment horizontal="left" vertical="center" wrapText="1"/>
    </xf>
    <xf numFmtId="3" fontId="29" fillId="12" borderId="14" xfId="0" applyNumberFormat="1" applyFont="1" applyFill="1" applyBorder="1" applyAlignment="1">
      <alignment horizontal="right" vertical="center"/>
    </xf>
  </cellXfs>
  <cellStyles count="6">
    <cellStyle name="40 % - Accent1" xfId="2" builtinId="31"/>
    <cellStyle name="60 % - Accent1" xfId="3" builtinId="32"/>
    <cellStyle name="Accent1" xfId="1" builtinId="29"/>
    <cellStyle name="Milliers" xfId="5" builtinId="3"/>
    <cellStyle name="Normal" xfId="0" builtinId="0"/>
    <cellStyle name="Pourcentage" xfId="4" builtinId="5"/>
  </cellStyles>
  <dxfs count="0"/>
  <tableStyles count="0" defaultTableStyle="TableStyleMedium2" defaultPivotStyle="PivotStyleLight16"/>
  <colors>
    <mruColors>
      <color rgb="FF005670"/>
      <color rgb="FFC6E0B4"/>
      <color rgb="FFA9D08E"/>
      <color rgb="FF44546A"/>
      <color rgb="FF991E66"/>
      <color rgb="FF52AE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'Evolutions résidents étranger'!$B$1</c:f>
              <c:strCache>
                <c:ptCount val="1"/>
                <c:pt idx="0">
                  <c:v>Retraités résidant à l'étranger</c:v>
                </c:pt>
              </c:strCache>
            </c:strRef>
          </c:tx>
          <c:spPr>
            <a:solidFill>
              <a:schemeClr val="accent4"/>
            </a:solidFill>
            <a:ln>
              <a:noFill/>
            </a:ln>
            <a:effectLst/>
          </c:spPr>
          <c:invertIfNegative val="0"/>
          <c:cat>
            <c:numRef>
              <c:f>'Evolutions résidents étranger'!$A$2:$A$45</c:f>
              <c:numCache>
                <c:formatCode>General</c:formatCode>
                <c:ptCount val="44"/>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pt idx="40">
                  <c:v>2020</c:v>
                </c:pt>
                <c:pt idx="41">
                  <c:v>2021</c:v>
                </c:pt>
                <c:pt idx="42">
                  <c:v>2022</c:v>
                </c:pt>
                <c:pt idx="43">
                  <c:v>2023</c:v>
                </c:pt>
              </c:numCache>
            </c:numRef>
          </c:cat>
          <c:val>
            <c:numRef>
              <c:f>'Evolutions résidents étranger'!$B$2:$B$45</c:f>
              <c:numCache>
                <c:formatCode>#,##0</c:formatCode>
                <c:ptCount val="44"/>
                <c:pt idx="0">
                  <c:v>231944</c:v>
                </c:pt>
                <c:pt idx="1">
                  <c:v>248781</c:v>
                </c:pt>
                <c:pt idx="2">
                  <c:v>265189</c:v>
                </c:pt>
                <c:pt idx="3">
                  <c:v>282329</c:v>
                </c:pt>
                <c:pt idx="4">
                  <c:v>303409</c:v>
                </c:pt>
                <c:pt idx="5">
                  <c:v>322670</c:v>
                </c:pt>
                <c:pt idx="6">
                  <c:v>341644</c:v>
                </c:pt>
                <c:pt idx="7">
                  <c:v>367584</c:v>
                </c:pt>
                <c:pt idx="8">
                  <c:v>395100</c:v>
                </c:pt>
                <c:pt idx="9">
                  <c:v>422287</c:v>
                </c:pt>
                <c:pt idx="10">
                  <c:v>457279</c:v>
                </c:pt>
                <c:pt idx="11">
                  <c:v>492316</c:v>
                </c:pt>
                <c:pt idx="12">
                  <c:v>533708</c:v>
                </c:pt>
                <c:pt idx="13">
                  <c:v>579228</c:v>
                </c:pt>
                <c:pt idx="14">
                  <c:v>626799</c:v>
                </c:pt>
                <c:pt idx="15">
                  <c:v>670309</c:v>
                </c:pt>
                <c:pt idx="16">
                  <c:v>717681</c:v>
                </c:pt>
                <c:pt idx="17">
                  <c:v>760667</c:v>
                </c:pt>
                <c:pt idx="18">
                  <c:v>806814</c:v>
                </c:pt>
                <c:pt idx="19">
                  <c:v>852694</c:v>
                </c:pt>
                <c:pt idx="20">
                  <c:v>892432</c:v>
                </c:pt>
                <c:pt idx="21">
                  <c:v>937920</c:v>
                </c:pt>
                <c:pt idx="22">
                  <c:v>979085</c:v>
                </c:pt>
                <c:pt idx="23">
                  <c:v>1020050</c:v>
                </c:pt>
                <c:pt idx="24">
                  <c:v>1054992</c:v>
                </c:pt>
                <c:pt idx="25">
                  <c:v>1091887</c:v>
                </c:pt>
                <c:pt idx="26">
                  <c:v>1132382</c:v>
                </c:pt>
                <c:pt idx="27">
                  <c:v>1156471</c:v>
                </c:pt>
                <c:pt idx="28">
                  <c:v>1182510</c:v>
                </c:pt>
                <c:pt idx="29">
                  <c:v>1212251</c:v>
                </c:pt>
                <c:pt idx="30">
                  <c:v>1234693</c:v>
                </c:pt>
                <c:pt idx="31">
                  <c:v>1250791</c:v>
                </c:pt>
                <c:pt idx="32">
                  <c:v>1256324</c:v>
                </c:pt>
                <c:pt idx="33">
                  <c:v>1264294</c:v>
                </c:pt>
                <c:pt idx="34">
                  <c:v>1244684</c:v>
                </c:pt>
                <c:pt idx="35">
                  <c:v>1235287</c:v>
                </c:pt>
                <c:pt idx="36">
                  <c:v>1226545</c:v>
                </c:pt>
                <c:pt idx="37">
                  <c:v>1157786</c:v>
                </c:pt>
                <c:pt idx="38">
                  <c:v>1179007</c:v>
                </c:pt>
                <c:pt idx="39">
                  <c:v>1208268</c:v>
                </c:pt>
                <c:pt idx="40">
                  <c:v>1123741</c:v>
                </c:pt>
                <c:pt idx="41">
                  <c:v>1102647</c:v>
                </c:pt>
                <c:pt idx="42">
                  <c:v>1087595</c:v>
                </c:pt>
                <c:pt idx="43">
                  <c:v>1076238</c:v>
                </c:pt>
              </c:numCache>
            </c:numRef>
          </c:val>
          <c:extLst>
            <c:ext xmlns:c16="http://schemas.microsoft.com/office/drawing/2014/chart" uri="{C3380CC4-5D6E-409C-BE32-E72D297353CC}">
              <c16:uniqueId val="{00000000-5846-459F-B7BA-6FB2E06CA4C6}"/>
            </c:ext>
          </c:extLst>
        </c:ser>
        <c:dLbls>
          <c:showLegendKey val="0"/>
          <c:showVal val="0"/>
          <c:showCatName val="0"/>
          <c:showSerName val="0"/>
          <c:showPercent val="0"/>
          <c:showBubbleSize val="0"/>
        </c:dLbls>
        <c:gapWidth val="219"/>
        <c:overlap val="-27"/>
        <c:axId val="512107592"/>
        <c:axId val="512109232"/>
      </c:barChart>
      <c:lineChart>
        <c:grouping val="standard"/>
        <c:varyColors val="0"/>
        <c:ser>
          <c:idx val="1"/>
          <c:order val="1"/>
          <c:tx>
            <c:strRef>
              <c:f>'Evolutions résidents étranger'!$C$1</c:f>
              <c:strCache>
                <c:ptCount val="1"/>
                <c:pt idx="0">
                  <c:v>Proportion du nombre total de retraités</c:v>
                </c:pt>
              </c:strCache>
            </c:strRef>
          </c:tx>
          <c:spPr>
            <a:ln w="28575" cap="rnd">
              <a:solidFill>
                <a:schemeClr val="accent5">
                  <a:lumMod val="60000"/>
                  <a:lumOff val="40000"/>
                </a:schemeClr>
              </a:solidFill>
              <a:round/>
            </a:ln>
            <a:effectLst/>
          </c:spPr>
          <c:marker>
            <c:symbol val="none"/>
          </c:marker>
          <c:cat>
            <c:numRef>
              <c:f>'Evolutions résidents étranger'!$A$2:$A$44</c:f>
              <c:numCache>
                <c:formatCode>General</c:formatCode>
                <c:ptCount val="43"/>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pt idx="40">
                  <c:v>2020</c:v>
                </c:pt>
                <c:pt idx="41">
                  <c:v>2021</c:v>
                </c:pt>
                <c:pt idx="42">
                  <c:v>2022</c:v>
                </c:pt>
              </c:numCache>
            </c:numRef>
          </c:cat>
          <c:val>
            <c:numRef>
              <c:f>'Evolutions résidents étranger'!$C$2:$C$45</c:f>
              <c:numCache>
                <c:formatCode>0.0%</c:formatCode>
                <c:ptCount val="44"/>
                <c:pt idx="0">
                  <c:v>4.6492692570818749E-2</c:v>
                </c:pt>
                <c:pt idx="1">
                  <c:v>4.8659940207074814E-2</c:v>
                </c:pt>
                <c:pt idx="2">
                  <c:v>5.083222045384015E-2</c:v>
                </c:pt>
                <c:pt idx="3">
                  <c:v>5.1847142483827206E-2</c:v>
                </c:pt>
                <c:pt idx="4">
                  <c:v>5.3099025520027751E-2</c:v>
                </c:pt>
                <c:pt idx="5">
                  <c:v>5.3761237259884687E-2</c:v>
                </c:pt>
                <c:pt idx="6">
                  <c:v>5.4315084532862198E-2</c:v>
                </c:pt>
                <c:pt idx="7">
                  <c:v>5.5900266906498783E-2</c:v>
                </c:pt>
                <c:pt idx="8">
                  <c:v>5.7570532280442947E-2</c:v>
                </c:pt>
                <c:pt idx="9">
                  <c:v>5.9002726811899164E-2</c:v>
                </c:pt>
                <c:pt idx="10">
                  <c:v>6.1131235124227905E-2</c:v>
                </c:pt>
                <c:pt idx="11">
                  <c:v>6.3290242602140737E-2</c:v>
                </c:pt>
                <c:pt idx="12">
                  <c:v>6.6002406572192834E-2</c:v>
                </c:pt>
                <c:pt idx="13">
                  <c:v>6.922398193857697E-2</c:v>
                </c:pt>
                <c:pt idx="14">
                  <c:v>7.2551899055932539E-2</c:v>
                </c:pt>
                <c:pt idx="15">
                  <c:v>7.5710281211971708E-2</c:v>
                </c:pt>
                <c:pt idx="16">
                  <c:v>7.9065001039428776E-2</c:v>
                </c:pt>
                <c:pt idx="17">
                  <c:v>8.1946836205331677E-2</c:v>
                </c:pt>
                <c:pt idx="18">
                  <c:v>8.5031079859113068E-2</c:v>
                </c:pt>
                <c:pt idx="19">
                  <c:v>8.8037201580489E-2</c:v>
                </c:pt>
                <c:pt idx="20">
                  <c:v>9.1313888524515011E-2</c:v>
                </c:pt>
                <c:pt idx="21">
                  <c:v>9.4319936983276495E-2</c:v>
                </c:pt>
                <c:pt idx="22">
                  <c:v>9.6827709110904089E-2</c:v>
                </c:pt>
                <c:pt idx="23">
                  <c:v>9.9300443198988037E-2</c:v>
                </c:pt>
                <c:pt idx="24">
                  <c:v>9.9488333749207153E-2</c:v>
                </c:pt>
                <c:pt idx="25">
                  <c:v>0.1000294714388594</c:v>
                </c:pt>
                <c:pt idx="26">
                  <c:v>0.10022877555115417</c:v>
                </c:pt>
                <c:pt idx="27">
                  <c:v>9.888665287434753E-2</c:v>
                </c:pt>
                <c:pt idx="28">
                  <c:v>9.7893247509207068E-2</c:v>
                </c:pt>
                <c:pt idx="29">
                  <c:v>9.7882707343421513E-2</c:v>
                </c:pt>
                <c:pt idx="30">
                  <c:v>9.5824906793897907E-2</c:v>
                </c:pt>
                <c:pt idx="31">
                  <c:v>9.54651513436542E-2</c:v>
                </c:pt>
                <c:pt idx="32">
                  <c:v>9.4923836466649147E-2</c:v>
                </c:pt>
                <c:pt idx="33">
                  <c:v>9.3657783074270015E-2</c:v>
                </c:pt>
                <c:pt idx="34">
                  <c:v>9.0940866853611593E-2</c:v>
                </c:pt>
                <c:pt idx="35">
                  <c:v>8.9159291141170105E-2</c:v>
                </c:pt>
                <c:pt idx="36">
                  <c:v>8.745644629116274E-2</c:v>
                </c:pt>
                <c:pt idx="37">
                  <c:v>8.1882896565049462E-2</c:v>
                </c:pt>
                <c:pt idx="38">
                  <c:v>8.2146913203487631E-2</c:v>
                </c:pt>
                <c:pt idx="39">
                  <c:v>8.3089632590098217E-2</c:v>
                </c:pt>
                <c:pt idx="40">
                  <c:v>7.6182277057178616E-2</c:v>
                </c:pt>
                <c:pt idx="41">
                  <c:v>7.4256520071266915E-2</c:v>
                </c:pt>
                <c:pt idx="42">
                  <c:v>7.1999999999999995E-2</c:v>
                </c:pt>
                <c:pt idx="43">
                  <c:v>7.0564011566004822E-2</c:v>
                </c:pt>
              </c:numCache>
            </c:numRef>
          </c:val>
          <c:smooth val="0"/>
          <c:extLst>
            <c:ext xmlns:c16="http://schemas.microsoft.com/office/drawing/2014/chart" uri="{C3380CC4-5D6E-409C-BE32-E72D297353CC}">
              <c16:uniqueId val="{00000001-5846-459F-B7BA-6FB2E06CA4C6}"/>
            </c:ext>
          </c:extLst>
        </c:ser>
        <c:dLbls>
          <c:showLegendKey val="0"/>
          <c:showVal val="0"/>
          <c:showCatName val="0"/>
          <c:showSerName val="0"/>
          <c:showPercent val="0"/>
          <c:showBubbleSize val="0"/>
        </c:dLbls>
        <c:marker val="1"/>
        <c:smooth val="0"/>
        <c:axId val="428269176"/>
        <c:axId val="428267208"/>
      </c:lineChart>
      <c:catAx>
        <c:axId val="5121075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12109232"/>
        <c:crosses val="autoZero"/>
        <c:auto val="1"/>
        <c:lblAlgn val="ctr"/>
        <c:lblOffset val="100"/>
        <c:tickLblSkip val="2"/>
        <c:tickMarkSkip val="1"/>
        <c:noMultiLvlLbl val="0"/>
      </c:catAx>
      <c:valAx>
        <c:axId val="51210923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12107592"/>
        <c:crosses val="autoZero"/>
        <c:crossBetween val="between"/>
      </c:valAx>
      <c:valAx>
        <c:axId val="428267208"/>
        <c:scaling>
          <c:orientation val="minMax"/>
        </c:scaling>
        <c:delete val="0"/>
        <c:axPos val="r"/>
        <c:numFmt formatCode="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28269176"/>
        <c:crosses val="max"/>
        <c:crossBetween val="between"/>
      </c:valAx>
      <c:catAx>
        <c:axId val="428269176"/>
        <c:scaling>
          <c:orientation val="minMax"/>
        </c:scaling>
        <c:delete val="1"/>
        <c:axPos val="b"/>
        <c:numFmt formatCode="General" sourceLinked="1"/>
        <c:majorTickMark val="out"/>
        <c:minorTickMark val="none"/>
        <c:tickLblPos val="nextTo"/>
        <c:crossAx val="428267208"/>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tx>
            <c:v>ETRANGER</c:v>
          </c:tx>
          <c:spPr>
            <a:noFill/>
            <a:ln w="12700">
              <a:solidFill>
                <a:schemeClr val="tx1"/>
              </a:solidFill>
            </a:ln>
            <a:effectLst/>
          </c:spPr>
          <c:invertIfNegative val="0"/>
          <c:cat>
            <c:strRef>
              <c:f>'Pyramide des âges'!$Z$4:$Z$59</c:f>
              <c:strCache>
                <c:ptCount val="56"/>
                <c:pt idx="0">
                  <c:v>50</c:v>
                </c:pt>
                <c:pt idx="1">
                  <c:v>51</c:v>
                </c:pt>
                <c:pt idx="2">
                  <c:v>52</c:v>
                </c:pt>
                <c:pt idx="3">
                  <c:v>53</c:v>
                </c:pt>
                <c:pt idx="4">
                  <c:v>54</c:v>
                </c:pt>
                <c:pt idx="5">
                  <c:v>55</c:v>
                </c:pt>
                <c:pt idx="6">
                  <c:v>56</c:v>
                </c:pt>
                <c:pt idx="7">
                  <c:v>57</c:v>
                </c:pt>
                <c:pt idx="8">
                  <c:v>58</c:v>
                </c:pt>
                <c:pt idx="9">
                  <c:v>59</c:v>
                </c:pt>
                <c:pt idx="10">
                  <c:v>60</c:v>
                </c:pt>
                <c:pt idx="11">
                  <c:v>61</c:v>
                </c:pt>
                <c:pt idx="12">
                  <c:v>62</c:v>
                </c:pt>
                <c:pt idx="13">
                  <c:v>63</c:v>
                </c:pt>
                <c:pt idx="14">
                  <c:v>64</c:v>
                </c:pt>
                <c:pt idx="15">
                  <c:v>65</c:v>
                </c:pt>
                <c:pt idx="16">
                  <c:v>66</c:v>
                </c:pt>
                <c:pt idx="17">
                  <c:v>67</c:v>
                </c:pt>
                <c:pt idx="18">
                  <c:v>68</c:v>
                </c:pt>
                <c:pt idx="19">
                  <c:v>69</c:v>
                </c:pt>
                <c:pt idx="20">
                  <c:v>70</c:v>
                </c:pt>
                <c:pt idx="21">
                  <c:v>71</c:v>
                </c:pt>
                <c:pt idx="22">
                  <c:v>72</c:v>
                </c:pt>
                <c:pt idx="23">
                  <c:v>73</c:v>
                </c:pt>
                <c:pt idx="24">
                  <c:v>74</c:v>
                </c:pt>
                <c:pt idx="25">
                  <c:v>75</c:v>
                </c:pt>
                <c:pt idx="26">
                  <c:v>76</c:v>
                </c:pt>
                <c:pt idx="27">
                  <c:v>77</c:v>
                </c:pt>
                <c:pt idx="28">
                  <c:v>78</c:v>
                </c:pt>
                <c:pt idx="29">
                  <c:v>79</c:v>
                </c:pt>
                <c:pt idx="30">
                  <c:v>80</c:v>
                </c:pt>
                <c:pt idx="31">
                  <c:v>81</c:v>
                </c:pt>
                <c:pt idx="32">
                  <c:v>82</c:v>
                </c:pt>
                <c:pt idx="33">
                  <c:v>83</c:v>
                </c:pt>
                <c:pt idx="34">
                  <c:v>84</c:v>
                </c:pt>
                <c:pt idx="35">
                  <c:v>85</c:v>
                </c:pt>
                <c:pt idx="36">
                  <c:v>86</c:v>
                </c:pt>
                <c:pt idx="37">
                  <c:v>87</c:v>
                </c:pt>
                <c:pt idx="38">
                  <c:v>88</c:v>
                </c:pt>
                <c:pt idx="39">
                  <c:v>89</c:v>
                </c:pt>
                <c:pt idx="40">
                  <c:v>90</c:v>
                </c:pt>
                <c:pt idx="41">
                  <c:v>91</c:v>
                </c:pt>
                <c:pt idx="42">
                  <c:v>92</c:v>
                </c:pt>
                <c:pt idx="43">
                  <c:v>93</c:v>
                </c:pt>
                <c:pt idx="44">
                  <c:v>94</c:v>
                </c:pt>
                <c:pt idx="45">
                  <c:v>95</c:v>
                </c:pt>
                <c:pt idx="46">
                  <c:v>96</c:v>
                </c:pt>
                <c:pt idx="47">
                  <c:v>97</c:v>
                </c:pt>
                <c:pt idx="48">
                  <c:v>98</c:v>
                </c:pt>
                <c:pt idx="49">
                  <c:v>99</c:v>
                </c:pt>
                <c:pt idx="50">
                  <c:v>100</c:v>
                </c:pt>
                <c:pt idx="51">
                  <c:v>101</c:v>
                </c:pt>
                <c:pt idx="52">
                  <c:v>102</c:v>
                </c:pt>
                <c:pt idx="53">
                  <c:v>103</c:v>
                </c:pt>
                <c:pt idx="54">
                  <c:v>104</c:v>
                </c:pt>
                <c:pt idx="55">
                  <c:v>105+</c:v>
                </c:pt>
              </c:strCache>
            </c:strRef>
          </c:cat>
          <c:val>
            <c:numRef>
              <c:f>'Pyramide des âges'!$AF$4:$AF$59</c:f>
              <c:numCache>
                <c:formatCode>0.000%</c:formatCode>
                <c:ptCount val="56"/>
                <c:pt idx="0">
                  <c:v>0</c:v>
                </c:pt>
                <c:pt idx="1">
                  <c:v>0</c:v>
                </c:pt>
                <c:pt idx="2">
                  <c:v>0</c:v>
                </c:pt>
                <c:pt idx="3">
                  <c:v>-9.2916250866444037E-7</c:v>
                </c:pt>
                <c:pt idx="4">
                  <c:v>0</c:v>
                </c:pt>
                <c:pt idx="5">
                  <c:v>-5.574975051986642E-6</c:v>
                </c:pt>
                <c:pt idx="6">
                  <c:v>-5.574975051986642E-6</c:v>
                </c:pt>
                <c:pt idx="7">
                  <c:v>-4.6458125433222019E-6</c:v>
                </c:pt>
                <c:pt idx="8">
                  <c:v>-1.0220787595308845E-5</c:v>
                </c:pt>
                <c:pt idx="9">
                  <c:v>-1.8583250173288808E-5</c:v>
                </c:pt>
                <c:pt idx="10">
                  <c:v>-7.9907975745141876E-5</c:v>
                </c:pt>
                <c:pt idx="11">
                  <c:v>-2.0069910187151913E-4</c:v>
                </c:pt>
                <c:pt idx="12">
                  <c:v>-1.0564577723514688E-3</c:v>
                </c:pt>
                <c:pt idx="13">
                  <c:v>-2.3136146465744566E-3</c:v>
                </c:pt>
                <c:pt idx="14">
                  <c:v>-3.1926023797710173E-3</c:v>
                </c:pt>
                <c:pt idx="15">
                  <c:v>-4.5947086053456576E-3</c:v>
                </c:pt>
                <c:pt idx="16">
                  <c:v>-5.4904212636981784E-3</c:v>
                </c:pt>
                <c:pt idx="17">
                  <c:v>-7.0709266909363914E-3</c:v>
                </c:pt>
                <c:pt idx="18">
                  <c:v>-8.3104294774947549E-3</c:v>
                </c:pt>
                <c:pt idx="19">
                  <c:v>-9.3947621251061573E-3</c:v>
                </c:pt>
                <c:pt idx="20">
                  <c:v>-1.0882351301477926E-2</c:v>
                </c:pt>
                <c:pt idx="21">
                  <c:v>-1.2849388332320546E-2</c:v>
                </c:pt>
                <c:pt idx="22">
                  <c:v>-1.3825008966418209E-2</c:v>
                </c:pt>
                <c:pt idx="23">
                  <c:v>-1.5870095647988643E-2</c:v>
                </c:pt>
                <c:pt idx="24">
                  <c:v>-1.7760012190612115E-2</c:v>
                </c:pt>
                <c:pt idx="25">
                  <c:v>-2.1867839641417603E-2</c:v>
                </c:pt>
                <c:pt idx="26">
                  <c:v>-2.308504252776802E-2</c:v>
                </c:pt>
                <c:pt idx="27">
                  <c:v>-2.2840672787989274E-2</c:v>
                </c:pt>
                <c:pt idx="28">
                  <c:v>-2.2433699609194249E-2</c:v>
                </c:pt>
                <c:pt idx="29">
                  <c:v>-2.3650902495544666E-2</c:v>
                </c:pt>
                <c:pt idx="30">
                  <c:v>-2.2718952499354232E-2</c:v>
                </c:pt>
                <c:pt idx="31">
                  <c:v>-2.1875272941486921E-2</c:v>
                </c:pt>
                <c:pt idx="32">
                  <c:v>-2.0355163077311896E-2</c:v>
                </c:pt>
                <c:pt idx="33">
                  <c:v>-2.1554711875997688E-2</c:v>
                </c:pt>
                <c:pt idx="34">
                  <c:v>-1.8810894987911594E-2</c:v>
                </c:pt>
                <c:pt idx="35">
                  <c:v>-1.739299299968966E-2</c:v>
                </c:pt>
                <c:pt idx="36">
                  <c:v>-1.5793904322278157E-2</c:v>
                </c:pt>
                <c:pt idx="37">
                  <c:v>-1.4666830199268191E-2</c:v>
                </c:pt>
                <c:pt idx="38">
                  <c:v>-1.219525792622078E-2</c:v>
                </c:pt>
                <c:pt idx="39">
                  <c:v>-1.0542277823306741E-2</c:v>
                </c:pt>
                <c:pt idx="40">
                  <c:v>-8.6031156677240529E-3</c:v>
                </c:pt>
                <c:pt idx="41">
                  <c:v>-7.0625642283584115E-3</c:v>
                </c:pt>
                <c:pt idx="42">
                  <c:v>-5.3826384126931031E-3</c:v>
                </c:pt>
                <c:pt idx="43">
                  <c:v>-4.6541750059001822E-3</c:v>
                </c:pt>
                <c:pt idx="44">
                  <c:v>-3.0160615031247736E-3</c:v>
                </c:pt>
                <c:pt idx="45">
                  <c:v>-2.103623919616293E-3</c:v>
                </c:pt>
                <c:pt idx="46">
                  <c:v>-1.459714301111836E-3</c:v>
                </c:pt>
                <c:pt idx="47">
                  <c:v>-1.0192912720048911E-3</c:v>
                </c:pt>
                <c:pt idx="48">
                  <c:v>-6.6249286867774604E-4</c:v>
                </c:pt>
                <c:pt idx="49">
                  <c:v>-4.5993544178889802E-4</c:v>
                </c:pt>
                <c:pt idx="50">
                  <c:v>-2.6016550242604329E-4</c:v>
                </c:pt>
                <c:pt idx="51">
                  <c:v>-1.7096590159425704E-4</c:v>
                </c:pt>
                <c:pt idx="52">
                  <c:v>-1.0220787595308844E-4</c:v>
                </c:pt>
                <c:pt idx="53">
                  <c:v>-8.5482950797128522E-5</c:v>
                </c:pt>
                <c:pt idx="54">
                  <c:v>-3.2520687803255411E-5</c:v>
                </c:pt>
                <c:pt idx="55">
                  <c:v>-7.5262163201819665E-5</c:v>
                </c:pt>
              </c:numCache>
            </c:numRef>
          </c:val>
          <c:extLst>
            <c:ext xmlns:c16="http://schemas.microsoft.com/office/drawing/2014/chart" uri="{C3380CC4-5D6E-409C-BE32-E72D297353CC}">
              <c16:uniqueId val="{00000000-3632-4298-BB59-56DDE13861D8}"/>
            </c:ext>
          </c:extLst>
        </c:ser>
        <c:ser>
          <c:idx val="1"/>
          <c:order val="1"/>
          <c:tx>
            <c:v>Femmes_E</c:v>
          </c:tx>
          <c:spPr>
            <a:noFill/>
            <a:ln w="12700">
              <a:solidFill>
                <a:schemeClr val="tx1"/>
              </a:solidFill>
            </a:ln>
            <a:effectLst/>
          </c:spPr>
          <c:invertIfNegative val="0"/>
          <c:cat>
            <c:strRef>
              <c:f>'Pyramide des âges'!$Z$4:$Z$59</c:f>
              <c:strCache>
                <c:ptCount val="56"/>
                <c:pt idx="0">
                  <c:v>50</c:v>
                </c:pt>
                <c:pt idx="1">
                  <c:v>51</c:v>
                </c:pt>
                <c:pt idx="2">
                  <c:v>52</c:v>
                </c:pt>
                <c:pt idx="3">
                  <c:v>53</c:v>
                </c:pt>
                <c:pt idx="4">
                  <c:v>54</c:v>
                </c:pt>
                <c:pt idx="5">
                  <c:v>55</c:v>
                </c:pt>
                <c:pt idx="6">
                  <c:v>56</c:v>
                </c:pt>
                <c:pt idx="7">
                  <c:v>57</c:v>
                </c:pt>
                <c:pt idx="8">
                  <c:v>58</c:v>
                </c:pt>
                <c:pt idx="9">
                  <c:v>59</c:v>
                </c:pt>
                <c:pt idx="10">
                  <c:v>60</c:v>
                </c:pt>
                <c:pt idx="11">
                  <c:v>61</c:v>
                </c:pt>
                <c:pt idx="12">
                  <c:v>62</c:v>
                </c:pt>
                <c:pt idx="13">
                  <c:v>63</c:v>
                </c:pt>
                <c:pt idx="14">
                  <c:v>64</c:v>
                </c:pt>
                <c:pt idx="15">
                  <c:v>65</c:v>
                </c:pt>
                <c:pt idx="16">
                  <c:v>66</c:v>
                </c:pt>
                <c:pt idx="17">
                  <c:v>67</c:v>
                </c:pt>
                <c:pt idx="18">
                  <c:v>68</c:v>
                </c:pt>
                <c:pt idx="19">
                  <c:v>69</c:v>
                </c:pt>
                <c:pt idx="20">
                  <c:v>70</c:v>
                </c:pt>
                <c:pt idx="21">
                  <c:v>71</c:v>
                </c:pt>
                <c:pt idx="22">
                  <c:v>72</c:v>
                </c:pt>
                <c:pt idx="23">
                  <c:v>73</c:v>
                </c:pt>
                <c:pt idx="24">
                  <c:v>74</c:v>
                </c:pt>
                <c:pt idx="25">
                  <c:v>75</c:v>
                </c:pt>
                <c:pt idx="26">
                  <c:v>76</c:v>
                </c:pt>
                <c:pt idx="27">
                  <c:v>77</c:v>
                </c:pt>
                <c:pt idx="28">
                  <c:v>78</c:v>
                </c:pt>
                <c:pt idx="29">
                  <c:v>79</c:v>
                </c:pt>
                <c:pt idx="30">
                  <c:v>80</c:v>
                </c:pt>
                <c:pt idx="31">
                  <c:v>81</c:v>
                </c:pt>
                <c:pt idx="32">
                  <c:v>82</c:v>
                </c:pt>
                <c:pt idx="33">
                  <c:v>83</c:v>
                </c:pt>
                <c:pt idx="34">
                  <c:v>84</c:v>
                </c:pt>
                <c:pt idx="35">
                  <c:v>85</c:v>
                </c:pt>
                <c:pt idx="36">
                  <c:v>86</c:v>
                </c:pt>
                <c:pt idx="37">
                  <c:v>87</c:v>
                </c:pt>
                <c:pt idx="38">
                  <c:v>88</c:v>
                </c:pt>
                <c:pt idx="39">
                  <c:v>89</c:v>
                </c:pt>
                <c:pt idx="40">
                  <c:v>90</c:v>
                </c:pt>
                <c:pt idx="41">
                  <c:v>91</c:v>
                </c:pt>
                <c:pt idx="42">
                  <c:v>92</c:v>
                </c:pt>
                <c:pt idx="43">
                  <c:v>93</c:v>
                </c:pt>
                <c:pt idx="44">
                  <c:v>94</c:v>
                </c:pt>
                <c:pt idx="45">
                  <c:v>95</c:v>
                </c:pt>
                <c:pt idx="46">
                  <c:v>96</c:v>
                </c:pt>
                <c:pt idx="47">
                  <c:v>97</c:v>
                </c:pt>
                <c:pt idx="48">
                  <c:v>98</c:v>
                </c:pt>
                <c:pt idx="49">
                  <c:v>99</c:v>
                </c:pt>
                <c:pt idx="50">
                  <c:v>100</c:v>
                </c:pt>
                <c:pt idx="51">
                  <c:v>101</c:v>
                </c:pt>
                <c:pt idx="52">
                  <c:v>102</c:v>
                </c:pt>
                <c:pt idx="53">
                  <c:v>103</c:v>
                </c:pt>
                <c:pt idx="54">
                  <c:v>104</c:v>
                </c:pt>
                <c:pt idx="55">
                  <c:v>105+</c:v>
                </c:pt>
              </c:strCache>
            </c:strRef>
          </c:cat>
          <c:val>
            <c:numRef>
              <c:f>'Pyramide des âges'!$AG$4:$AG$59</c:f>
              <c:numCache>
                <c:formatCode>0.000%</c:formatCode>
                <c:ptCount val="56"/>
                <c:pt idx="0">
                  <c:v>0</c:v>
                </c:pt>
                <c:pt idx="1">
                  <c:v>3.7166500346577615E-6</c:v>
                </c:pt>
                <c:pt idx="2">
                  <c:v>2.8804037768597651E-5</c:v>
                </c:pt>
                <c:pt idx="3">
                  <c:v>6.6899700623839704E-5</c:v>
                </c:pt>
                <c:pt idx="4">
                  <c:v>1.2636610117836388E-4</c:v>
                </c:pt>
                <c:pt idx="5">
                  <c:v>3.2799436555854748E-4</c:v>
                </c:pt>
                <c:pt idx="6">
                  <c:v>9.8119560914964915E-4</c:v>
                </c:pt>
                <c:pt idx="7">
                  <c:v>1.955887080738647E-3</c:v>
                </c:pt>
                <c:pt idx="8">
                  <c:v>2.2745898212105501E-3</c:v>
                </c:pt>
                <c:pt idx="9">
                  <c:v>2.8283706763745564E-3</c:v>
                </c:pt>
                <c:pt idx="10">
                  <c:v>3.3068893683367434E-3</c:v>
                </c:pt>
                <c:pt idx="11">
                  <c:v>3.4323263070064427E-3</c:v>
                </c:pt>
                <c:pt idx="12">
                  <c:v>4.0158403624477113E-3</c:v>
                </c:pt>
                <c:pt idx="13">
                  <c:v>5.7868241039621343E-3</c:v>
                </c:pt>
                <c:pt idx="14">
                  <c:v>7.1703470793634868E-3</c:v>
                </c:pt>
                <c:pt idx="15">
                  <c:v>8.7471358565670426E-3</c:v>
                </c:pt>
                <c:pt idx="16">
                  <c:v>1.0074909081448527E-2</c:v>
                </c:pt>
                <c:pt idx="17">
                  <c:v>1.18393886854023E-2</c:v>
                </c:pt>
                <c:pt idx="18">
                  <c:v>1.4344410808761631E-2</c:v>
                </c:pt>
                <c:pt idx="19">
                  <c:v>1.6474980441129192E-2</c:v>
                </c:pt>
                <c:pt idx="20">
                  <c:v>1.830728890821547E-2</c:v>
                </c:pt>
                <c:pt idx="21">
                  <c:v>2.0661786705171162E-2</c:v>
                </c:pt>
                <c:pt idx="22">
                  <c:v>2.1539845275859056E-2</c:v>
                </c:pt>
                <c:pt idx="23">
                  <c:v>2.3593294420007471E-2</c:v>
                </c:pt>
                <c:pt idx="24">
                  <c:v>2.2804435450151362E-2</c:v>
                </c:pt>
                <c:pt idx="25">
                  <c:v>2.6081591618210841E-2</c:v>
                </c:pt>
                <c:pt idx="26">
                  <c:v>2.5261141123060139E-2</c:v>
                </c:pt>
                <c:pt idx="27">
                  <c:v>2.4378436739828924E-2</c:v>
                </c:pt>
                <c:pt idx="28">
                  <c:v>2.2639973686117754E-2</c:v>
                </c:pt>
                <c:pt idx="29">
                  <c:v>2.3899918047866738E-2</c:v>
                </c:pt>
                <c:pt idx="30">
                  <c:v>2.3192825378773096E-2</c:v>
                </c:pt>
                <c:pt idx="31">
                  <c:v>2.2162384156664234E-2</c:v>
                </c:pt>
                <c:pt idx="32">
                  <c:v>2.0650636755067189E-2</c:v>
                </c:pt>
                <c:pt idx="33">
                  <c:v>2.2917793276208423E-2</c:v>
                </c:pt>
                <c:pt idx="34">
                  <c:v>1.9150968466082781E-2</c:v>
                </c:pt>
                <c:pt idx="35">
                  <c:v>1.8547941997959561E-2</c:v>
                </c:pt>
                <c:pt idx="36">
                  <c:v>1.7334455761643799E-2</c:v>
                </c:pt>
                <c:pt idx="37">
                  <c:v>1.6642229692688793E-2</c:v>
                </c:pt>
                <c:pt idx="38">
                  <c:v>1.4850804375983752E-2</c:v>
                </c:pt>
                <c:pt idx="39">
                  <c:v>1.2694218193373585E-2</c:v>
                </c:pt>
                <c:pt idx="40">
                  <c:v>1.0788505888102817E-2</c:v>
                </c:pt>
                <c:pt idx="41">
                  <c:v>9.532278176388494E-3</c:v>
                </c:pt>
                <c:pt idx="42">
                  <c:v>7.3199422432584614E-3</c:v>
                </c:pt>
                <c:pt idx="43">
                  <c:v>6.9334106396540546E-3</c:v>
                </c:pt>
                <c:pt idx="44">
                  <c:v>4.5278089047218178E-3</c:v>
                </c:pt>
                <c:pt idx="45">
                  <c:v>3.5986463960573775E-3</c:v>
                </c:pt>
                <c:pt idx="46">
                  <c:v>2.4836513856600494E-3</c:v>
                </c:pt>
                <c:pt idx="47">
                  <c:v>1.8025752668090144E-3</c:v>
                </c:pt>
                <c:pt idx="48">
                  <c:v>1.3686563752627206E-3</c:v>
                </c:pt>
                <c:pt idx="49">
                  <c:v>8.7991689570522506E-4</c:v>
                </c:pt>
                <c:pt idx="50">
                  <c:v>5.9930981808856403E-4</c:v>
                </c:pt>
                <c:pt idx="51">
                  <c:v>3.9117741614772938E-4</c:v>
                </c:pt>
                <c:pt idx="52">
                  <c:v>2.415822522527545E-4</c:v>
                </c:pt>
                <c:pt idx="53">
                  <c:v>2.5180303984806337E-4</c:v>
                </c:pt>
                <c:pt idx="54">
                  <c:v>8.0837138253806311E-5</c:v>
                </c:pt>
                <c:pt idx="55">
                  <c:v>2.2950313964011679E-4</c:v>
                </c:pt>
              </c:numCache>
            </c:numRef>
          </c:val>
          <c:extLst>
            <c:ext xmlns:c16="http://schemas.microsoft.com/office/drawing/2014/chart" uri="{C3380CC4-5D6E-409C-BE32-E72D297353CC}">
              <c16:uniqueId val="{00000001-3632-4298-BB59-56DDE13861D8}"/>
            </c:ext>
          </c:extLst>
        </c:ser>
        <c:ser>
          <c:idx val="2"/>
          <c:order val="2"/>
          <c:tx>
            <c:v>FRANCE</c:v>
          </c:tx>
          <c:spPr>
            <a:solidFill>
              <a:schemeClr val="accent4">
                <a:alpha val="60000"/>
              </a:schemeClr>
            </a:solidFill>
            <a:ln>
              <a:noFill/>
            </a:ln>
            <a:effectLst/>
          </c:spPr>
          <c:invertIfNegative val="0"/>
          <c:cat>
            <c:strRef>
              <c:f>'Pyramide des âges'!$Z$4:$Z$59</c:f>
              <c:strCache>
                <c:ptCount val="56"/>
                <c:pt idx="0">
                  <c:v>50</c:v>
                </c:pt>
                <c:pt idx="1">
                  <c:v>51</c:v>
                </c:pt>
                <c:pt idx="2">
                  <c:v>52</c:v>
                </c:pt>
                <c:pt idx="3">
                  <c:v>53</c:v>
                </c:pt>
                <c:pt idx="4">
                  <c:v>54</c:v>
                </c:pt>
                <c:pt idx="5">
                  <c:v>55</c:v>
                </c:pt>
                <c:pt idx="6">
                  <c:v>56</c:v>
                </c:pt>
                <c:pt idx="7">
                  <c:v>57</c:v>
                </c:pt>
                <c:pt idx="8">
                  <c:v>58</c:v>
                </c:pt>
                <c:pt idx="9">
                  <c:v>59</c:v>
                </c:pt>
                <c:pt idx="10">
                  <c:v>60</c:v>
                </c:pt>
                <c:pt idx="11">
                  <c:v>61</c:v>
                </c:pt>
                <c:pt idx="12">
                  <c:v>62</c:v>
                </c:pt>
                <c:pt idx="13">
                  <c:v>63</c:v>
                </c:pt>
                <c:pt idx="14">
                  <c:v>64</c:v>
                </c:pt>
                <c:pt idx="15">
                  <c:v>65</c:v>
                </c:pt>
                <c:pt idx="16">
                  <c:v>66</c:v>
                </c:pt>
                <c:pt idx="17">
                  <c:v>67</c:v>
                </c:pt>
                <c:pt idx="18">
                  <c:v>68</c:v>
                </c:pt>
                <c:pt idx="19">
                  <c:v>69</c:v>
                </c:pt>
                <c:pt idx="20">
                  <c:v>70</c:v>
                </c:pt>
                <c:pt idx="21">
                  <c:v>71</c:v>
                </c:pt>
                <c:pt idx="22">
                  <c:v>72</c:v>
                </c:pt>
                <c:pt idx="23">
                  <c:v>73</c:v>
                </c:pt>
                <c:pt idx="24">
                  <c:v>74</c:v>
                </c:pt>
                <c:pt idx="25">
                  <c:v>75</c:v>
                </c:pt>
                <c:pt idx="26">
                  <c:v>76</c:v>
                </c:pt>
                <c:pt idx="27">
                  <c:v>77</c:v>
                </c:pt>
                <c:pt idx="28">
                  <c:v>78</c:v>
                </c:pt>
                <c:pt idx="29">
                  <c:v>79</c:v>
                </c:pt>
                <c:pt idx="30">
                  <c:v>80</c:v>
                </c:pt>
                <c:pt idx="31">
                  <c:v>81</c:v>
                </c:pt>
                <c:pt idx="32">
                  <c:v>82</c:v>
                </c:pt>
                <c:pt idx="33">
                  <c:v>83</c:v>
                </c:pt>
                <c:pt idx="34">
                  <c:v>84</c:v>
                </c:pt>
                <c:pt idx="35">
                  <c:v>85</c:v>
                </c:pt>
                <c:pt idx="36">
                  <c:v>86</c:v>
                </c:pt>
                <c:pt idx="37">
                  <c:v>87</c:v>
                </c:pt>
                <c:pt idx="38">
                  <c:v>88</c:v>
                </c:pt>
                <c:pt idx="39">
                  <c:v>89</c:v>
                </c:pt>
                <c:pt idx="40">
                  <c:v>90</c:v>
                </c:pt>
                <c:pt idx="41">
                  <c:v>91</c:v>
                </c:pt>
                <c:pt idx="42">
                  <c:v>92</c:v>
                </c:pt>
                <c:pt idx="43">
                  <c:v>93</c:v>
                </c:pt>
                <c:pt idx="44">
                  <c:v>94</c:v>
                </c:pt>
                <c:pt idx="45">
                  <c:v>95</c:v>
                </c:pt>
                <c:pt idx="46">
                  <c:v>96</c:v>
                </c:pt>
                <c:pt idx="47">
                  <c:v>97</c:v>
                </c:pt>
                <c:pt idx="48">
                  <c:v>98</c:v>
                </c:pt>
                <c:pt idx="49">
                  <c:v>99</c:v>
                </c:pt>
                <c:pt idx="50">
                  <c:v>100</c:v>
                </c:pt>
                <c:pt idx="51">
                  <c:v>101</c:v>
                </c:pt>
                <c:pt idx="52">
                  <c:v>102</c:v>
                </c:pt>
                <c:pt idx="53">
                  <c:v>103</c:v>
                </c:pt>
                <c:pt idx="54">
                  <c:v>104</c:v>
                </c:pt>
                <c:pt idx="55">
                  <c:v>105+</c:v>
                </c:pt>
              </c:strCache>
            </c:strRef>
          </c:cat>
          <c:val>
            <c:numRef>
              <c:f>'Pyramide des âges'!$AA$4:$AA$59</c:f>
              <c:numCache>
                <c:formatCode>0.0%</c:formatCode>
                <c:ptCount val="56"/>
                <c:pt idx="0">
                  <c:v>0</c:v>
                </c:pt>
                <c:pt idx="1">
                  <c:v>-7.0581253562588768E-8</c:v>
                </c:pt>
                <c:pt idx="2">
                  <c:v>-4.2348752137553264E-7</c:v>
                </c:pt>
                <c:pt idx="3">
                  <c:v>-5.6465002850071015E-7</c:v>
                </c:pt>
                <c:pt idx="4">
                  <c:v>-8.4697504275106527E-7</c:v>
                </c:pt>
                <c:pt idx="5">
                  <c:v>-2.1950769857965109E-5</c:v>
                </c:pt>
                <c:pt idx="6">
                  <c:v>-5.6182677835820661E-5</c:v>
                </c:pt>
                <c:pt idx="7">
                  <c:v>-7.9333329004349786E-5</c:v>
                </c:pt>
                <c:pt idx="8">
                  <c:v>-1.056601365831954E-4</c:v>
                </c:pt>
                <c:pt idx="9">
                  <c:v>-1.565492204018219E-4</c:v>
                </c:pt>
                <c:pt idx="10">
                  <c:v>-3.2916273411448902E-3</c:v>
                </c:pt>
                <c:pt idx="11">
                  <c:v>-6.3401728450202246E-3</c:v>
                </c:pt>
                <c:pt idx="12">
                  <c:v>-1.3241607818370155E-2</c:v>
                </c:pt>
                <c:pt idx="13">
                  <c:v>-1.697098009411022E-2</c:v>
                </c:pt>
                <c:pt idx="14">
                  <c:v>-1.8413943241943787E-2</c:v>
                </c:pt>
                <c:pt idx="15">
                  <c:v>-1.9149046997798146E-2</c:v>
                </c:pt>
                <c:pt idx="16">
                  <c:v>-1.9971953833084369E-2</c:v>
                </c:pt>
                <c:pt idx="17">
                  <c:v>-2.1242204653450281E-2</c:v>
                </c:pt>
                <c:pt idx="18">
                  <c:v>-2.1705782326849363E-2</c:v>
                </c:pt>
                <c:pt idx="19">
                  <c:v>-2.1936865351013277E-2</c:v>
                </c:pt>
                <c:pt idx="20">
                  <c:v>-2.14853570719734E-2</c:v>
                </c:pt>
                <c:pt idx="21">
                  <c:v>-2.1674444250267575E-2</c:v>
                </c:pt>
                <c:pt idx="22">
                  <c:v>-2.0874264578628506E-2</c:v>
                </c:pt>
                <c:pt idx="23">
                  <c:v>-2.1292529087240407E-2</c:v>
                </c:pt>
                <c:pt idx="24">
                  <c:v>-2.0513876697937927E-2</c:v>
                </c:pt>
                <c:pt idx="25">
                  <c:v>-1.9947109231830337E-2</c:v>
                </c:pt>
                <c:pt idx="26">
                  <c:v>-1.89410440435492E-2</c:v>
                </c:pt>
                <c:pt idx="27">
                  <c:v>-1.7546358473152442E-2</c:v>
                </c:pt>
                <c:pt idx="28">
                  <c:v>-1.2866539036938558E-2</c:v>
                </c:pt>
                <c:pt idx="29">
                  <c:v>-1.2145339788036025E-2</c:v>
                </c:pt>
                <c:pt idx="30">
                  <c:v>-1.1391179093719764E-2</c:v>
                </c:pt>
                <c:pt idx="31">
                  <c:v>-1.0060157814036465E-2</c:v>
                </c:pt>
                <c:pt idx="32">
                  <c:v>-8.6008198153763801E-3</c:v>
                </c:pt>
                <c:pt idx="33">
                  <c:v>-8.318071313604649E-3</c:v>
                </c:pt>
                <c:pt idx="34">
                  <c:v>-8.0623554319473913E-3</c:v>
                </c:pt>
                <c:pt idx="35">
                  <c:v>-7.3213228507937713E-3</c:v>
                </c:pt>
                <c:pt idx="36">
                  <c:v>-6.5471876617192969E-3</c:v>
                </c:pt>
                <c:pt idx="37">
                  <c:v>-5.8840767844987761E-3</c:v>
                </c:pt>
                <c:pt idx="38">
                  <c:v>-5.0569350739987978E-3</c:v>
                </c:pt>
                <c:pt idx="39">
                  <c:v>-4.4630644065231763E-3</c:v>
                </c:pt>
                <c:pt idx="40">
                  <c:v>-3.6587204409239144E-3</c:v>
                </c:pt>
                <c:pt idx="41">
                  <c:v>-3.1081866631357219E-3</c:v>
                </c:pt>
                <c:pt idx="42">
                  <c:v>-2.4582744803314043E-3</c:v>
                </c:pt>
                <c:pt idx="43">
                  <c:v>-1.9245390408911081E-3</c:v>
                </c:pt>
                <c:pt idx="44">
                  <c:v>-1.3465491554670685E-3</c:v>
                </c:pt>
                <c:pt idx="45">
                  <c:v>-9.8651418104430321E-4</c:v>
                </c:pt>
                <c:pt idx="46">
                  <c:v>-6.7962689055416732E-4</c:v>
                </c:pt>
                <c:pt idx="47">
                  <c:v>-4.5313164787181995E-4</c:v>
                </c:pt>
                <c:pt idx="48">
                  <c:v>-3.0258183402281805E-4</c:v>
                </c:pt>
                <c:pt idx="49">
                  <c:v>-1.835112592627308E-4</c:v>
                </c:pt>
                <c:pt idx="50">
                  <c:v>-1.1024791806476366E-4</c:v>
                </c:pt>
                <c:pt idx="51">
                  <c:v>-6.8040328434335574E-5</c:v>
                </c:pt>
                <c:pt idx="52">
                  <c:v>-3.8255039430923118E-5</c:v>
                </c:pt>
                <c:pt idx="53">
                  <c:v>-1.9480425983274503E-5</c:v>
                </c:pt>
                <c:pt idx="54">
                  <c:v>-5.6465002850071017E-6</c:v>
                </c:pt>
                <c:pt idx="55">
                  <c:v>-7.0581253562588773E-6</c:v>
                </c:pt>
              </c:numCache>
            </c:numRef>
          </c:val>
          <c:extLst>
            <c:ext xmlns:c16="http://schemas.microsoft.com/office/drawing/2014/chart" uri="{C3380CC4-5D6E-409C-BE32-E72D297353CC}">
              <c16:uniqueId val="{00000002-3632-4298-BB59-56DDE13861D8}"/>
            </c:ext>
          </c:extLst>
        </c:ser>
        <c:ser>
          <c:idx val="3"/>
          <c:order val="3"/>
          <c:tx>
            <c:v>Femmes_France</c:v>
          </c:tx>
          <c:spPr>
            <a:solidFill>
              <a:schemeClr val="accent4">
                <a:alpha val="60000"/>
              </a:schemeClr>
            </a:solidFill>
            <a:ln>
              <a:noFill/>
            </a:ln>
            <a:effectLst/>
          </c:spPr>
          <c:invertIfNegative val="0"/>
          <c:cat>
            <c:strRef>
              <c:f>'Pyramide des âges'!$Z$4:$Z$59</c:f>
              <c:strCache>
                <c:ptCount val="56"/>
                <c:pt idx="0">
                  <c:v>50</c:v>
                </c:pt>
                <c:pt idx="1">
                  <c:v>51</c:v>
                </c:pt>
                <c:pt idx="2">
                  <c:v>52</c:v>
                </c:pt>
                <c:pt idx="3">
                  <c:v>53</c:v>
                </c:pt>
                <c:pt idx="4">
                  <c:v>54</c:v>
                </c:pt>
                <c:pt idx="5">
                  <c:v>55</c:v>
                </c:pt>
                <c:pt idx="6">
                  <c:v>56</c:v>
                </c:pt>
                <c:pt idx="7">
                  <c:v>57</c:v>
                </c:pt>
                <c:pt idx="8">
                  <c:v>58</c:v>
                </c:pt>
                <c:pt idx="9">
                  <c:v>59</c:v>
                </c:pt>
                <c:pt idx="10">
                  <c:v>60</c:v>
                </c:pt>
                <c:pt idx="11">
                  <c:v>61</c:v>
                </c:pt>
                <c:pt idx="12">
                  <c:v>62</c:v>
                </c:pt>
                <c:pt idx="13">
                  <c:v>63</c:v>
                </c:pt>
                <c:pt idx="14">
                  <c:v>64</c:v>
                </c:pt>
                <c:pt idx="15">
                  <c:v>65</c:v>
                </c:pt>
                <c:pt idx="16">
                  <c:v>66</c:v>
                </c:pt>
                <c:pt idx="17">
                  <c:v>67</c:v>
                </c:pt>
                <c:pt idx="18">
                  <c:v>68</c:v>
                </c:pt>
                <c:pt idx="19">
                  <c:v>69</c:v>
                </c:pt>
                <c:pt idx="20">
                  <c:v>70</c:v>
                </c:pt>
                <c:pt idx="21">
                  <c:v>71</c:v>
                </c:pt>
                <c:pt idx="22">
                  <c:v>72</c:v>
                </c:pt>
                <c:pt idx="23">
                  <c:v>73</c:v>
                </c:pt>
                <c:pt idx="24">
                  <c:v>74</c:v>
                </c:pt>
                <c:pt idx="25">
                  <c:v>75</c:v>
                </c:pt>
                <c:pt idx="26">
                  <c:v>76</c:v>
                </c:pt>
                <c:pt idx="27">
                  <c:v>77</c:v>
                </c:pt>
                <c:pt idx="28">
                  <c:v>78</c:v>
                </c:pt>
                <c:pt idx="29">
                  <c:v>79</c:v>
                </c:pt>
                <c:pt idx="30">
                  <c:v>80</c:v>
                </c:pt>
                <c:pt idx="31">
                  <c:v>81</c:v>
                </c:pt>
                <c:pt idx="32">
                  <c:v>82</c:v>
                </c:pt>
                <c:pt idx="33">
                  <c:v>83</c:v>
                </c:pt>
                <c:pt idx="34">
                  <c:v>84</c:v>
                </c:pt>
                <c:pt idx="35">
                  <c:v>85</c:v>
                </c:pt>
                <c:pt idx="36">
                  <c:v>86</c:v>
                </c:pt>
                <c:pt idx="37">
                  <c:v>87</c:v>
                </c:pt>
                <c:pt idx="38">
                  <c:v>88</c:v>
                </c:pt>
                <c:pt idx="39">
                  <c:v>89</c:v>
                </c:pt>
                <c:pt idx="40">
                  <c:v>90</c:v>
                </c:pt>
                <c:pt idx="41">
                  <c:v>91</c:v>
                </c:pt>
                <c:pt idx="42">
                  <c:v>92</c:v>
                </c:pt>
                <c:pt idx="43">
                  <c:v>93</c:v>
                </c:pt>
                <c:pt idx="44">
                  <c:v>94</c:v>
                </c:pt>
                <c:pt idx="45">
                  <c:v>95</c:v>
                </c:pt>
                <c:pt idx="46">
                  <c:v>96</c:v>
                </c:pt>
                <c:pt idx="47">
                  <c:v>97</c:v>
                </c:pt>
                <c:pt idx="48">
                  <c:v>98</c:v>
                </c:pt>
                <c:pt idx="49">
                  <c:v>99</c:v>
                </c:pt>
                <c:pt idx="50">
                  <c:v>100</c:v>
                </c:pt>
                <c:pt idx="51">
                  <c:v>101</c:v>
                </c:pt>
                <c:pt idx="52">
                  <c:v>102</c:v>
                </c:pt>
                <c:pt idx="53">
                  <c:v>103</c:v>
                </c:pt>
                <c:pt idx="54">
                  <c:v>104</c:v>
                </c:pt>
                <c:pt idx="55">
                  <c:v>105+</c:v>
                </c:pt>
              </c:strCache>
            </c:strRef>
          </c:cat>
          <c:val>
            <c:numRef>
              <c:f>'Pyramide des âges'!$AB$4:$AB$59</c:f>
              <c:numCache>
                <c:formatCode>0.0%</c:formatCode>
                <c:ptCount val="56"/>
                <c:pt idx="0">
                  <c:v>0</c:v>
                </c:pt>
                <c:pt idx="1">
                  <c:v>1.6939500855021305E-6</c:v>
                </c:pt>
                <c:pt idx="2">
                  <c:v>5.434756524319336E-6</c:v>
                </c:pt>
                <c:pt idx="3">
                  <c:v>9.1755629631365412E-6</c:v>
                </c:pt>
                <c:pt idx="4">
                  <c:v>1.6798338347896129E-5</c:v>
                </c:pt>
                <c:pt idx="5">
                  <c:v>2.3948219333786371E-4</c:v>
                </c:pt>
                <c:pt idx="6">
                  <c:v>4.575076855927004E-4</c:v>
                </c:pt>
                <c:pt idx="7">
                  <c:v>6.2937303801760406E-4</c:v>
                </c:pt>
                <c:pt idx="8">
                  <c:v>7.7674669545628949E-4</c:v>
                </c:pt>
                <c:pt idx="9">
                  <c:v>9.685159613858432E-4</c:v>
                </c:pt>
                <c:pt idx="10">
                  <c:v>2.3181706920096658E-3</c:v>
                </c:pt>
                <c:pt idx="11">
                  <c:v>4.2314873135843225E-3</c:v>
                </c:pt>
                <c:pt idx="12">
                  <c:v>1.3510098906922242E-2</c:v>
                </c:pt>
                <c:pt idx="13">
                  <c:v>1.8725206570154803E-2</c:v>
                </c:pt>
                <c:pt idx="14">
                  <c:v>2.0385701141468267E-2</c:v>
                </c:pt>
                <c:pt idx="15">
                  <c:v>2.1087631708148209E-2</c:v>
                </c:pt>
                <c:pt idx="16">
                  <c:v>2.2050007100474108E-2</c:v>
                </c:pt>
                <c:pt idx="17">
                  <c:v>2.4144646962451055E-2</c:v>
                </c:pt>
                <c:pt idx="18">
                  <c:v>2.491200635118352E-2</c:v>
                </c:pt>
                <c:pt idx="19">
                  <c:v>2.5159605388681082E-2</c:v>
                </c:pt>
                <c:pt idx="20">
                  <c:v>2.4832390697164919E-2</c:v>
                </c:pt>
                <c:pt idx="21">
                  <c:v>2.5141677750276186E-2</c:v>
                </c:pt>
                <c:pt idx="22">
                  <c:v>2.4390763793623801E-2</c:v>
                </c:pt>
                <c:pt idx="23">
                  <c:v>2.4892667087707373E-2</c:v>
                </c:pt>
                <c:pt idx="24">
                  <c:v>2.4348556203993375E-2</c:v>
                </c:pt>
                <c:pt idx="25">
                  <c:v>2.3678740107684407E-2</c:v>
                </c:pt>
                <c:pt idx="26">
                  <c:v>2.2795203975587919E-2</c:v>
                </c:pt>
                <c:pt idx="27">
                  <c:v>2.1498202860121791E-2</c:v>
                </c:pt>
                <c:pt idx="28">
                  <c:v>1.5971408381156838E-2</c:v>
                </c:pt>
                <c:pt idx="29">
                  <c:v>1.5325872236073401E-2</c:v>
                </c:pt>
                <c:pt idx="30">
                  <c:v>1.4597967768082424E-2</c:v>
                </c:pt>
                <c:pt idx="31">
                  <c:v>1.3208505210449301E-2</c:v>
                </c:pt>
                <c:pt idx="32">
                  <c:v>1.1676468520619749E-2</c:v>
                </c:pt>
                <c:pt idx="33">
                  <c:v>1.1798150601761651E-2</c:v>
                </c:pt>
                <c:pt idx="34">
                  <c:v>1.2058030777379103E-2</c:v>
                </c:pt>
                <c:pt idx="35">
                  <c:v>1.1395061062665707E-2</c:v>
                </c:pt>
                <c:pt idx="36">
                  <c:v>1.0869371886131546E-2</c:v>
                </c:pt>
                <c:pt idx="37">
                  <c:v>1.0330272271420493E-2</c:v>
                </c:pt>
                <c:pt idx="38">
                  <c:v>9.5245872620035414E-3</c:v>
                </c:pt>
                <c:pt idx="39">
                  <c:v>8.9486442329328175E-3</c:v>
                </c:pt>
                <c:pt idx="40">
                  <c:v>7.9216869935971514E-3</c:v>
                </c:pt>
                <c:pt idx="41">
                  <c:v>7.2727629483427102E-3</c:v>
                </c:pt>
                <c:pt idx="42">
                  <c:v>6.1964694127667934E-3</c:v>
                </c:pt>
                <c:pt idx="43">
                  <c:v>5.254915490241859E-3</c:v>
                </c:pt>
                <c:pt idx="44">
                  <c:v>4.0623040487947973E-3</c:v>
                </c:pt>
                <c:pt idx="45">
                  <c:v>3.2201991125395501E-3</c:v>
                </c:pt>
                <c:pt idx="46">
                  <c:v>2.4678735308159166E-3</c:v>
                </c:pt>
                <c:pt idx="47">
                  <c:v>1.8439352493226317E-3</c:v>
                </c:pt>
                <c:pt idx="48">
                  <c:v>1.3271393107373566E-3</c:v>
                </c:pt>
                <c:pt idx="49">
                  <c:v>9.126861898178354E-4</c:v>
                </c:pt>
                <c:pt idx="50">
                  <c:v>6.2817315670704013E-4</c:v>
                </c:pt>
                <c:pt idx="51">
                  <c:v>4.1106522074851702E-4</c:v>
                </c:pt>
                <c:pt idx="52">
                  <c:v>2.6460911960614531E-4</c:v>
                </c:pt>
                <c:pt idx="53">
                  <c:v>1.5711387043032261E-4</c:v>
                </c:pt>
                <c:pt idx="54">
                  <c:v>5.632384034294584E-5</c:v>
                </c:pt>
                <c:pt idx="55">
                  <c:v>6.2746734417141426E-5</c:v>
                </c:pt>
              </c:numCache>
            </c:numRef>
          </c:val>
          <c:extLst>
            <c:ext xmlns:c16="http://schemas.microsoft.com/office/drawing/2014/chart" uri="{C3380CC4-5D6E-409C-BE32-E72D297353CC}">
              <c16:uniqueId val="{00000003-3632-4298-BB59-56DDE13861D8}"/>
            </c:ext>
          </c:extLst>
        </c:ser>
        <c:dLbls>
          <c:showLegendKey val="0"/>
          <c:showVal val="0"/>
          <c:showCatName val="0"/>
          <c:showSerName val="0"/>
          <c:showPercent val="0"/>
          <c:showBubbleSize val="0"/>
        </c:dLbls>
        <c:gapWidth val="0"/>
        <c:overlap val="100"/>
        <c:axId val="645644648"/>
        <c:axId val="645636776"/>
      </c:barChart>
      <c:catAx>
        <c:axId val="645644648"/>
        <c:scaling>
          <c:orientation val="minMax"/>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45636776"/>
        <c:crosses val="autoZero"/>
        <c:auto val="1"/>
        <c:lblAlgn val="ctr"/>
        <c:lblOffset val="100"/>
        <c:noMultiLvlLbl val="0"/>
      </c:catAx>
      <c:valAx>
        <c:axId val="645636776"/>
        <c:scaling>
          <c:orientation val="minMax"/>
        </c:scaling>
        <c:delete val="0"/>
        <c:axPos val="b"/>
        <c:majorGridlines>
          <c:spPr>
            <a:ln w="9525" cap="flat" cmpd="sng" algn="ctr">
              <a:solidFill>
                <a:schemeClr val="tx1">
                  <a:lumMod val="15000"/>
                  <a:lumOff val="85000"/>
                </a:schemeClr>
              </a:solidFill>
              <a:round/>
            </a:ln>
            <a:effectLst/>
          </c:spPr>
        </c:majorGridlines>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45644648"/>
        <c:crosses val="autoZero"/>
        <c:crossBetween val="between"/>
      </c:valAx>
      <c:spPr>
        <a:noFill/>
        <a:ln>
          <a:noFill/>
        </a:ln>
        <a:effectLst/>
      </c:spPr>
    </c:plotArea>
    <c:legend>
      <c:legendPos val="b"/>
      <c:legendEntry>
        <c:idx val="0"/>
        <c:delete val="1"/>
      </c:legendEntry>
      <c:legendEntry>
        <c:idx val="2"/>
        <c:delete val="1"/>
      </c:legendEntry>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9</xdr:col>
      <xdr:colOff>481851</xdr:colOff>
      <xdr:row>4</xdr:row>
      <xdr:rowOff>190069</xdr:rowOff>
    </xdr:from>
    <xdr:to>
      <xdr:col>13</xdr:col>
      <xdr:colOff>118786</xdr:colOff>
      <xdr:row>16</xdr:row>
      <xdr:rowOff>107275</xdr:rowOff>
    </xdr:to>
    <xdr:pic>
      <xdr:nvPicPr>
        <xdr:cNvPr id="6" name="Image 5">
          <a:extLst>
            <a:ext uri="{FF2B5EF4-FFF2-40B4-BE49-F238E27FC236}">
              <a16:creationId xmlns:a16="http://schemas.microsoft.com/office/drawing/2014/main" id="{A0336F18-AECF-785F-66F4-61887D2D8E0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02586" y="1545981"/>
          <a:ext cx="2684935" cy="23937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13</xdr:col>
      <xdr:colOff>305576</xdr:colOff>
      <xdr:row>4</xdr:row>
      <xdr:rowOff>223688</xdr:rowOff>
    </xdr:from>
    <xdr:to>
      <xdr:col>16</xdr:col>
      <xdr:colOff>598378</xdr:colOff>
      <xdr:row>16</xdr:row>
      <xdr:rowOff>80813</xdr:rowOff>
    </xdr:to>
    <xdr:pic>
      <xdr:nvPicPr>
        <xdr:cNvPr id="7" name="Image 6">
          <a:extLst>
            <a:ext uri="{FF2B5EF4-FFF2-40B4-BE49-F238E27FC236}">
              <a16:creationId xmlns:a16="http://schemas.microsoft.com/office/drawing/2014/main" id="{FE0BF3AB-7A3E-85C7-29D8-24170F719BC8}"/>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2374311" y="1579600"/>
          <a:ext cx="2578802" cy="2333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152401</xdr:colOff>
      <xdr:row>4</xdr:row>
      <xdr:rowOff>9525</xdr:rowOff>
    </xdr:from>
    <xdr:to>
      <xdr:col>13</xdr:col>
      <xdr:colOff>94219</xdr:colOff>
      <xdr:row>25</xdr:row>
      <xdr:rowOff>180975</xdr:rowOff>
    </xdr:to>
    <xdr:pic>
      <xdr:nvPicPr>
        <xdr:cNvPr id="2" name="Image 1">
          <a:extLst>
            <a:ext uri="{FF2B5EF4-FFF2-40B4-BE49-F238E27FC236}">
              <a16:creationId xmlns:a16="http://schemas.microsoft.com/office/drawing/2014/main" id="{2A8034A0-A259-4400-88D4-2BB0BAA8023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05576" y="971550"/>
          <a:ext cx="4513818" cy="4171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66675</xdr:colOff>
      <xdr:row>1</xdr:row>
      <xdr:rowOff>131445</xdr:rowOff>
    </xdr:from>
    <xdr:to>
      <xdr:col>10</xdr:col>
      <xdr:colOff>638175</xdr:colOff>
      <xdr:row>18</xdr:row>
      <xdr:rowOff>158877</xdr:rowOff>
    </xdr:to>
    <xdr:graphicFrame macro="">
      <xdr:nvGraphicFramePr>
        <xdr:cNvPr id="2" name="Graphique 1">
          <a:extLst>
            <a:ext uri="{FF2B5EF4-FFF2-40B4-BE49-F238E27FC236}">
              <a16:creationId xmlns:a16="http://schemas.microsoft.com/office/drawing/2014/main" id="{88677EC7-92F2-4C71-9512-A7589C15034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2</xdr:row>
      <xdr:rowOff>0</xdr:rowOff>
    </xdr:from>
    <xdr:to>
      <xdr:col>10</xdr:col>
      <xdr:colOff>487680</xdr:colOff>
      <xdr:row>23</xdr:row>
      <xdr:rowOff>140970</xdr:rowOff>
    </xdr:to>
    <xdr:graphicFrame macro="">
      <xdr:nvGraphicFramePr>
        <xdr:cNvPr id="2" name="Graphique 1">
          <a:extLst>
            <a:ext uri="{FF2B5EF4-FFF2-40B4-BE49-F238E27FC236}">
              <a16:creationId xmlns:a16="http://schemas.microsoft.com/office/drawing/2014/main" id="{3625BA98-2B0C-4191-ABEC-FD5293D0273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0.21939</cdr:x>
      <cdr:y>0.09282</cdr:y>
    </cdr:from>
    <cdr:to>
      <cdr:x>0.34694</cdr:x>
      <cdr:y>0.14067</cdr:y>
    </cdr:to>
    <cdr:sp macro="" textlink="">
      <cdr:nvSpPr>
        <cdr:cNvPr id="2" name="ZoneTexte 1">
          <a:extLst xmlns:a="http://schemas.openxmlformats.org/drawingml/2006/main">
            <a:ext uri="{FF2B5EF4-FFF2-40B4-BE49-F238E27FC236}">
              <a16:creationId xmlns:a16="http://schemas.microsoft.com/office/drawing/2014/main" id="{D3E36599-61AD-9EF9-8C67-6C370E8102E9}"/>
            </a:ext>
          </a:extLst>
        </cdr:cNvPr>
        <cdr:cNvSpPr txBox="1"/>
      </cdr:nvSpPr>
      <cdr:spPr>
        <a:xfrm xmlns:a="http://schemas.openxmlformats.org/drawingml/2006/main">
          <a:off x="1310640" y="369570"/>
          <a:ext cx="762000" cy="190500"/>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pPr algn="ctr"/>
          <a:r>
            <a:rPr lang="fr-FR" sz="1100" b="1"/>
            <a:t>HOMMES</a:t>
          </a:r>
        </a:p>
      </cdr:txBody>
    </cdr:sp>
  </cdr:relSizeAnchor>
  <cdr:relSizeAnchor xmlns:cdr="http://schemas.openxmlformats.org/drawingml/2006/chartDrawing">
    <cdr:from>
      <cdr:x>0.68325</cdr:x>
      <cdr:y>0.09123</cdr:y>
    </cdr:from>
    <cdr:to>
      <cdr:x>0.8108</cdr:x>
      <cdr:y>0.13907</cdr:y>
    </cdr:to>
    <cdr:sp macro="" textlink="">
      <cdr:nvSpPr>
        <cdr:cNvPr id="3" name="ZoneTexte 1">
          <a:extLst xmlns:a="http://schemas.openxmlformats.org/drawingml/2006/main">
            <a:ext uri="{FF2B5EF4-FFF2-40B4-BE49-F238E27FC236}">
              <a16:creationId xmlns:a16="http://schemas.microsoft.com/office/drawing/2014/main" id="{C05AF1CB-98DD-1B10-4F6C-0D2923826078}"/>
            </a:ext>
          </a:extLst>
        </cdr:cNvPr>
        <cdr:cNvSpPr txBox="1"/>
      </cdr:nvSpPr>
      <cdr:spPr>
        <a:xfrm xmlns:a="http://schemas.openxmlformats.org/drawingml/2006/main">
          <a:off x="4081780" y="363220"/>
          <a:ext cx="762000" cy="19050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100" b="1"/>
            <a:t>FEMMES</a:t>
          </a:r>
        </a:p>
      </cdr:txBody>
    </cdr:sp>
  </cdr:relSizeAnchor>
</c:userShapes>
</file>

<file path=xl/theme/theme1.xml><?xml version="1.0" encoding="utf-8"?>
<a:theme xmlns:a="http://schemas.openxmlformats.org/drawingml/2006/main" name="Thème Office">
  <a:themeElements>
    <a:clrScheme name="Charte 2">
      <a:dk1>
        <a:sysClr val="windowText" lastClr="000000"/>
      </a:dk1>
      <a:lt1>
        <a:sysClr val="window" lastClr="FFFFFF"/>
      </a:lt1>
      <a:dk2>
        <a:srgbClr val="F9AF05"/>
      </a:dk2>
      <a:lt2>
        <a:srgbClr val="0056A4"/>
      </a:lt2>
      <a:accent1>
        <a:srgbClr val="F39B9B"/>
      </a:accent1>
      <a:accent2>
        <a:srgbClr val="EF7D00"/>
      </a:accent2>
      <a:accent3>
        <a:srgbClr val="8B2822"/>
      </a:accent3>
      <a:accent4>
        <a:srgbClr val="5A9CB3"/>
      </a:accent4>
      <a:accent5>
        <a:srgbClr val="62B59F"/>
      </a:accent5>
      <a:accent6>
        <a:srgbClr val="393A70"/>
      </a:accent6>
      <a:hlink>
        <a:srgbClr val="00A388"/>
      </a:hlink>
      <a:folHlink>
        <a:srgbClr val="004C4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BCAE29-8900-4164-9E99-95B29421D8ED}">
  <dimension ref="A1:Q20"/>
  <sheetViews>
    <sheetView showGridLines="0" tabSelected="1" workbookViewId="0">
      <selection activeCell="L13" sqref="L13"/>
    </sheetView>
  </sheetViews>
  <sheetFormatPr baseColWidth="10" defaultColWidth="11.42578125" defaultRowHeight="15" x14ac:dyDescent="0.25"/>
  <cols>
    <col min="1" max="1" width="17.28515625" style="1" customWidth="1"/>
    <col min="2" max="9" width="13.7109375" style="1" customWidth="1"/>
    <col min="10" max="10" width="14.5703125" style="1" bestFit="1" customWidth="1"/>
    <col min="11" max="16384" width="11.42578125" style="1"/>
  </cols>
  <sheetData>
    <row r="1" spans="1:17" ht="23.25" customHeight="1" x14ac:dyDescent="0.25">
      <c r="A1" s="219" t="s">
        <v>305</v>
      </c>
      <c r="B1" s="219"/>
      <c r="C1" s="219"/>
      <c r="D1" s="219"/>
      <c r="E1" s="219"/>
      <c r="F1" s="219"/>
      <c r="G1" s="219"/>
      <c r="H1" s="219"/>
      <c r="I1" s="219"/>
      <c r="J1" s="27"/>
    </row>
    <row r="2" spans="1:17" x14ac:dyDescent="0.25">
      <c r="A2" s="19"/>
      <c r="B2" s="19"/>
      <c r="C2" s="19"/>
      <c r="D2" s="19"/>
      <c r="E2" s="19"/>
      <c r="F2" s="19"/>
      <c r="G2" s="19"/>
      <c r="H2" s="19"/>
      <c r="I2" s="19"/>
      <c r="J2" s="19"/>
      <c r="L2" s="16"/>
      <c r="M2" s="16"/>
      <c r="N2" s="16"/>
    </row>
    <row r="3" spans="1:17" ht="18.75" x14ac:dyDescent="0.25">
      <c r="A3" s="37"/>
      <c r="B3" s="37"/>
      <c r="C3" s="218" t="s">
        <v>0</v>
      </c>
      <c r="D3" s="218"/>
      <c r="E3" s="218"/>
      <c r="F3" s="218"/>
      <c r="G3" s="218"/>
      <c r="H3" s="218"/>
      <c r="I3" s="218"/>
      <c r="J3" s="19"/>
      <c r="K3" s="216" t="s">
        <v>311</v>
      </c>
      <c r="L3" s="216"/>
      <c r="M3" s="216"/>
      <c r="N3" s="216"/>
      <c r="O3" s="216"/>
      <c r="P3" s="216"/>
      <c r="Q3" s="216"/>
    </row>
    <row r="4" spans="1:17" ht="56.25" x14ac:dyDescent="0.3">
      <c r="A4" s="38"/>
      <c r="B4" s="38"/>
      <c r="C4" s="82" t="s">
        <v>3</v>
      </c>
      <c r="D4" s="82" t="s">
        <v>4</v>
      </c>
      <c r="E4" s="82" t="s">
        <v>5</v>
      </c>
      <c r="F4" s="82" t="s">
        <v>6</v>
      </c>
      <c r="G4" s="82" t="s">
        <v>7</v>
      </c>
      <c r="H4" s="82" t="s">
        <v>9</v>
      </c>
      <c r="I4" s="82" t="s">
        <v>8</v>
      </c>
      <c r="J4" s="21"/>
      <c r="K4" s="24" t="s">
        <v>3</v>
      </c>
      <c r="L4" s="24" t="s">
        <v>4</v>
      </c>
      <c r="M4" s="24" t="s">
        <v>5</v>
      </c>
      <c r="N4" s="24" t="s">
        <v>6</v>
      </c>
      <c r="O4" s="24" t="s">
        <v>7</v>
      </c>
      <c r="P4" s="24" t="s">
        <v>9</v>
      </c>
      <c r="Q4" s="24" t="s">
        <v>8</v>
      </c>
    </row>
    <row r="5" spans="1:17" ht="18.75" x14ac:dyDescent="0.3">
      <c r="A5" s="221" t="s">
        <v>76</v>
      </c>
      <c r="B5" s="83" t="s">
        <v>62</v>
      </c>
      <c r="C5" s="84">
        <v>11579782</v>
      </c>
      <c r="D5" s="84">
        <v>222953</v>
      </c>
      <c r="E5" s="85">
        <f>SUM(C5:D5)</f>
        <v>11802735</v>
      </c>
      <c r="F5" s="84">
        <v>6738</v>
      </c>
      <c r="G5" s="85">
        <v>645224</v>
      </c>
      <c r="H5" s="84">
        <v>123</v>
      </c>
      <c r="I5" s="84">
        <f>SUM(E5:H5)</f>
        <v>12454820</v>
      </c>
      <c r="K5" s="25">
        <v>13702943</v>
      </c>
      <c r="L5" s="25">
        <v>252835</v>
      </c>
      <c r="M5" s="26">
        <f>SUM(K5:L5)</f>
        <v>13955778</v>
      </c>
      <c r="N5" s="25">
        <v>5661</v>
      </c>
      <c r="O5" s="26">
        <v>1087595</v>
      </c>
      <c r="P5" s="25">
        <v>137</v>
      </c>
      <c r="Q5" s="25">
        <f>SUM(M5:P5)</f>
        <v>15049171</v>
      </c>
    </row>
    <row r="6" spans="1:17" ht="18.75" x14ac:dyDescent="0.3">
      <c r="A6" s="222"/>
      <c r="B6" s="92" t="s">
        <v>2</v>
      </c>
      <c r="C6" s="93">
        <f>C5/$I$5</f>
        <v>0.92974302318299262</v>
      </c>
      <c r="D6" s="93">
        <f t="shared" ref="D6:I6" si="0">D5/$I$5</f>
        <v>1.7900941161734976E-2</v>
      </c>
      <c r="E6" s="94">
        <f t="shared" si="0"/>
        <v>0.94764396434472753</v>
      </c>
      <c r="F6" s="93">
        <f t="shared" si="0"/>
        <v>5.4099537367862402E-4</v>
      </c>
      <c r="G6" s="94">
        <f t="shared" si="0"/>
        <v>5.1805164586882828E-2</v>
      </c>
      <c r="H6" s="93">
        <f t="shared" si="0"/>
        <v>9.8756947109633058E-6</v>
      </c>
      <c r="I6" s="93">
        <f t="shared" si="0"/>
        <v>1</v>
      </c>
      <c r="K6" s="23"/>
    </row>
    <row r="7" spans="1:17" ht="18.75" x14ac:dyDescent="0.3">
      <c r="A7" s="221" t="s">
        <v>72</v>
      </c>
      <c r="B7" s="83" t="s">
        <v>62</v>
      </c>
      <c r="C7" s="84">
        <v>2022275</v>
      </c>
      <c r="D7" s="84">
        <v>28842</v>
      </c>
      <c r="E7" s="85">
        <f>SUM(C7:D7)</f>
        <v>2051117</v>
      </c>
      <c r="F7" s="84">
        <v>476</v>
      </c>
      <c r="G7" s="85">
        <v>59253</v>
      </c>
      <c r="H7" s="84">
        <v>4</v>
      </c>
      <c r="I7" s="84">
        <f>SUM(E7:H7)</f>
        <v>2110850</v>
      </c>
    </row>
    <row r="8" spans="1:17" ht="39.75" customHeight="1" x14ac:dyDescent="0.25">
      <c r="A8" s="222"/>
      <c r="B8" s="95" t="s">
        <v>2</v>
      </c>
      <c r="C8" s="96">
        <f>C7/$I$7</f>
        <v>0.95803823104436603</v>
      </c>
      <c r="D8" s="96">
        <f t="shared" ref="D8:I8" si="1">D7/$I$7</f>
        <v>1.3663689982708388E-2</v>
      </c>
      <c r="E8" s="97">
        <f t="shared" si="1"/>
        <v>0.97170192102707442</v>
      </c>
      <c r="F8" s="96">
        <f t="shared" si="1"/>
        <v>2.2550157519482674E-4</v>
      </c>
      <c r="G8" s="97">
        <f t="shared" si="1"/>
        <v>2.8070682426510646E-2</v>
      </c>
      <c r="H8" s="96">
        <f t="shared" si="1"/>
        <v>1.8949712201245944E-6</v>
      </c>
      <c r="I8" s="96">
        <f t="shared" si="1"/>
        <v>1</v>
      </c>
      <c r="K8" s="23"/>
    </row>
    <row r="9" spans="1:17" ht="18.75" x14ac:dyDescent="0.3">
      <c r="A9" s="221" t="s">
        <v>77</v>
      </c>
      <c r="B9" s="83" t="s">
        <v>62</v>
      </c>
      <c r="C9" s="86">
        <v>303020</v>
      </c>
      <c r="D9" s="87">
        <v>11196</v>
      </c>
      <c r="E9" s="88">
        <f>SUM(C9:D9)</f>
        <v>314216</v>
      </c>
      <c r="F9" s="87">
        <v>275</v>
      </c>
      <c r="G9" s="88">
        <v>371761</v>
      </c>
      <c r="H9" s="86">
        <v>17</v>
      </c>
      <c r="I9" s="89">
        <f>SUM(E9:H9)</f>
        <v>686269</v>
      </c>
      <c r="J9" s="22"/>
    </row>
    <row r="10" spans="1:17" ht="18.75" x14ac:dyDescent="0.3">
      <c r="A10" s="222"/>
      <c r="B10" s="92" t="s">
        <v>2</v>
      </c>
      <c r="C10" s="93">
        <f>C9/$I$9</f>
        <v>0.44154697356284489</v>
      </c>
      <c r="D10" s="93">
        <f t="shared" ref="D10:I10" si="2">D9/$I$9</f>
        <v>1.6314302409113628E-2</v>
      </c>
      <c r="E10" s="94">
        <f t="shared" si="2"/>
        <v>0.45786127597195853</v>
      </c>
      <c r="F10" s="93">
        <f t="shared" si="2"/>
        <v>4.0071750290338043E-4</v>
      </c>
      <c r="G10" s="94">
        <f t="shared" si="2"/>
        <v>0.54171323489768586</v>
      </c>
      <c r="H10" s="93">
        <f t="shared" si="2"/>
        <v>2.4771627452208975E-5</v>
      </c>
      <c r="I10" s="93">
        <f t="shared" si="2"/>
        <v>1</v>
      </c>
    </row>
    <row r="11" spans="1:17" ht="18.75" x14ac:dyDescent="0.3">
      <c r="A11" s="223" t="s">
        <v>52</v>
      </c>
      <c r="B11" s="83" t="s">
        <v>62</v>
      </c>
      <c r="C11" s="84">
        <f>C5+C7+C9</f>
        <v>13905077</v>
      </c>
      <c r="D11" s="84">
        <f t="shared" ref="D11:I11" si="3">D5+D7+D9</f>
        <v>262991</v>
      </c>
      <c r="E11" s="85">
        <f t="shared" si="3"/>
        <v>14168068</v>
      </c>
      <c r="F11" s="84">
        <f>F5+F7+F9</f>
        <v>7489</v>
      </c>
      <c r="G11" s="85">
        <f t="shared" si="3"/>
        <v>1076238</v>
      </c>
      <c r="H11" s="84">
        <f t="shared" si="3"/>
        <v>144</v>
      </c>
      <c r="I11" s="84">
        <f t="shared" si="3"/>
        <v>15251939</v>
      </c>
    </row>
    <row r="12" spans="1:17" ht="18.75" x14ac:dyDescent="0.3">
      <c r="A12" s="224"/>
      <c r="B12" s="92" t="s">
        <v>2</v>
      </c>
      <c r="C12" s="93">
        <f>C11/$I$11</f>
        <v>0.91169240842098831</v>
      </c>
      <c r="D12" s="93">
        <f t="shared" ref="D12:I12" si="4">D11/$I$11</f>
        <v>1.7243119055223077E-2</v>
      </c>
      <c r="E12" s="94">
        <f t="shared" si="4"/>
        <v>0.92893552747621133</v>
      </c>
      <c r="F12" s="93">
        <f t="shared" si="4"/>
        <v>4.9101953528662816E-4</v>
      </c>
      <c r="G12" s="94">
        <f t="shared" si="4"/>
        <v>7.0564011566004822E-2</v>
      </c>
      <c r="H12" s="93">
        <f t="shared" si="4"/>
        <v>9.4414224971657708E-6</v>
      </c>
      <c r="I12" s="93">
        <f t="shared" si="4"/>
        <v>1</v>
      </c>
      <c r="L12" s="98"/>
    </row>
    <row r="13" spans="1:17" ht="36.75" customHeight="1" x14ac:dyDescent="0.3">
      <c r="A13" s="225"/>
      <c r="B13" s="90" t="s">
        <v>73</v>
      </c>
      <c r="C13" s="91">
        <f>C11/K5-1</f>
        <v>1.4751137766536804E-2</v>
      </c>
      <c r="D13" s="91">
        <f t="shared" ref="D13:I13" si="5">D11/L5-1</f>
        <v>4.0168489330986601E-2</v>
      </c>
      <c r="E13" s="91">
        <f t="shared" si="5"/>
        <v>1.5211620591843777E-2</v>
      </c>
      <c r="F13" s="91">
        <f>F11/N5-1</f>
        <v>0.32291114644055829</v>
      </c>
      <c r="G13" s="91">
        <f t="shared" si="5"/>
        <v>-1.0442306189344386E-2</v>
      </c>
      <c r="H13" s="91">
        <f t="shared" si="5"/>
        <v>5.1094890510948954E-2</v>
      </c>
      <c r="I13" s="91">
        <f t="shared" si="5"/>
        <v>1.3473698983153204E-2</v>
      </c>
    </row>
    <row r="14" spans="1:17" x14ac:dyDescent="0.25">
      <c r="A14" s="217" t="s">
        <v>71</v>
      </c>
      <c r="B14" s="217"/>
      <c r="C14" s="217"/>
      <c r="D14" s="217"/>
      <c r="E14" s="217"/>
      <c r="F14" s="217"/>
      <c r="G14" s="217"/>
      <c r="H14" s="217"/>
      <c r="I14" s="217"/>
      <c r="J14" s="217"/>
    </row>
    <row r="15" spans="1:17" x14ac:dyDescent="0.25">
      <c r="A15" s="9" t="s">
        <v>60</v>
      </c>
      <c r="B15" s="9"/>
      <c r="C15" s="9"/>
      <c r="D15" s="9"/>
      <c r="E15" s="9"/>
      <c r="F15" s="9"/>
      <c r="G15" s="9"/>
      <c r="H15" s="9"/>
      <c r="I15" s="9"/>
      <c r="J15" s="9"/>
    </row>
    <row r="16" spans="1:17" x14ac:dyDescent="0.25">
      <c r="A16" s="9" t="s">
        <v>59</v>
      </c>
      <c r="B16" s="9"/>
      <c r="C16" s="9"/>
      <c r="D16" s="9"/>
      <c r="E16" s="9"/>
      <c r="F16" s="9"/>
      <c r="G16" s="9"/>
      <c r="H16" s="81"/>
      <c r="I16" s="9"/>
      <c r="J16" s="9"/>
    </row>
    <row r="19" spans="1:9" ht="30" customHeight="1" x14ac:dyDescent="0.25">
      <c r="A19" s="220" t="s">
        <v>78</v>
      </c>
      <c r="B19" s="29" t="s">
        <v>62</v>
      </c>
      <c r="C19" s="30">
        <f>C5+C7</f>
        <v>13602057</v>
      </c>
      <c r="D19" s="30">
        <f t="shared" ref="D19:I19" si="6">D5+D7</f>
        <v>251795</v>
      </c>
      <c r="E19" s="30">
        <f t="shared" si="6"/>
        <v>13853852</v>
      </c>
      <c r="F19" s="30">
        <f>F5+F7</f>
        <v>7214</v>
      </c>
      <c r="G19" s="30">
        <f t="shared" si="6"/>
        <v>704477</v>
      </c>
      <c r="H19" s="30">
        <f t="shared" si="6"/>
        <v>127</v>
      </c>
      <c r="I19" s="30">
        <f t="shared" si="6"/>
        <v>14565670</v>
      </c>
    </row>
    <row r="20" spans="1:9" x14ac:dyDescent="0.25">
      <c r="A20" s="220"/>
      <c r="B20" s="29" t="s">
        <v>2</v>
      </c>
      <c r="C20" s="31">
        <f>C19/$I$19</f>
        <v>0.93384355130934593</v>
      </c>
      <c r="D20" s="31">
        <f t="shared" ref="D20:I20" si="7">D19/$I$19</f>
        <v>1.7286880727079495E-2</v>
      </c>
      <c r="E20" s="31">
        <f t="shared" si="7"/>
        <v>0.95113043203642533</v>
      </c>
      <c r="F20" s="31">
        <f t="shared" si="7"/>
        <v>4.9527416177903253E-4</v>
      </c>
      <c r="G20" s="31">
        <f t="shared" si="7"/>
        <v>4.8365574669754295E-2</v>
      </c>
      <c r="H20" s="31">
        <f t="shared" si="7"/>
        <v>8.7191320412998511E-6</v>
      </c>
      <c r="I20" s="31">
        <f t="shared" si="7"/>
        <v>1</v>
      </c>
    </row>
  </sheetData>
  <mergeCells count="9">
    <mergeCell ref="K3:Q3"/>
    <mergeCell ref="A14:J14"/>
    <mergeCell ref="C3:I3"/>
    <mergeCell ref="A1:I1"/>
    <mergeCell ref="A19:A20"/>
    <mergeCell ref="A5:A6"/>
    <mergeCell ref="A7:A8"/>
    <mergeCell ref="A9:A10"/>
    <mergeCell ref="A11:A13"/>
  </mergeCells>
  <pageMargins left="0.7" right="0.7" top="0.75" bottom="0.75" header="0.3" footer="0.3"/>
  <pageSetup paperSize="9" orientation="portrait" verticalDpi="1200" r:id="rId1"/>
  <ignoredErrors>
    <ignoredError sqref="E6:E8 I6:I8" formula="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21A5FD-85F0-48D3-9AA7-ACE8CC393EA6}">
  <dimension ref="B1:AG64"/>
  <sheetViews>
    <sheetView showGridLines="0" workbookViewId="0">
      <selection activeCell="O13" sqref="O13"/>
    </sheetView>
  </sheetViews>
  <sheetFormatPr baseColWidth="10" defaultColWidth="8.85546875" defaultRowHeight="15" x14ac:dyDescent="0.25"/>
  <cols>
    <col min="16" max="17" width="12.85546875" bestFit="1" customWidth="1"/>
    <col min="18" max="18" width="13.85546875" bestFit="1" customWidth="1"/>
    <col min="27" max="28" width="12.85546875" bestFit="1" customWidth="1"/>
    <col min="29" max="29" width="13.85546875" bestFit="1" customWidth="1"/>
  </cols>
  <sheetData>
    <row r="1" spans="2:33" ht="39" customHeight="1" x14ac:dyDescent="0.25">
      <c r="B1" s="240" t="s">
        <v>315</v>
      </c>
      <c r="C1" s="240"/>
      <c r="D1" s="240"/>
      <c r="E1" s="240"/>
      <c r="F1" s="240"/>
      <c r="G1" s="240"/>
      <c r="H1" s="240"/>
      <c r="I1" s="240"/>
      <c r="J1" s="240"/>
      <c r="K1" s="240"/>
    </row>
    <row r="2" spans="2:33" x14ac:dyDescent="0.25">
      <c r="P2" s="252" t="s">
        <v>80</v>
      </c>
      <c r="Q2" s="252"/>
      <c r="U2" s="253" t="s">
        <v>81</v>
      </c>
      <c r="V2" s="253"/>
      <c r="AA2" s="252" t="s">
        <v>80</v>
      </c>
      <c r="AB2" s="252"/>
      <c r="AF2" s="253" t="s">
        <v>81</v>
      </c>
      <c r="AG2" s="253"/>
    </row>
    <row r="3" spans="2:33" x14ac:dyDescent="0.25">
      <c r="P3" s="77" t="s">
        <v>82</v>
      </c>
      <c r="Q3" s="34" t="s">
        <v>83</v>
      </c>
      <c r="U3" s="77" t="s">
        <v>82</v>
      </c>
      <c r="V3" s="77" t="s">
        <v>83</v>
      </c>
      <c r="AA3" s="77" t="s">
        <v>82</v>
      </c>
      <c r="AB3" s="34" t="s">
        <v>83</v>
      </c>
      <c r="AF3" s="77" t="s">
        <v>82</v>
      </c>
      <c r="AG3" s="77" t="s">
        <v>83</v>
      </c>
    </row>
    <row r="4" spans="2:33" x14ac:dyDescent="0.25">
      <c r="O4" s="77">
        <v>50</v>
      </c>
      <c r="P4">
        <v>0</v>
      </c>
      <c r="Q4">
        <v>0</v>
      </c>
      <c r="T4" s="77">
        <v>50</v>
      </c>
      <c r="U4" s="14">
        <v>0</v>
      </c>
      <c r="V4" s="14">
        <v>0</v>
      </c>
      <c r="Z4" s="77">
        <v>50</v>
      </c>
      <c r="AA4" s="79">
        <f t="shared" ref="AA4:AA35" si="0">-(P4/$R$61)</f>
        <v>0</v>
      </c>
      <c r="AB4" s="79">
        <f t="shared" ref="AB4:AB35" si="1">(Q4/$R$61)</f>
        <v>0</v>
      </c>
      <c r="AE4" s="77">
        <v>50</v>
      </c>
      <c r="AF4" s="80">
        <f>-(U4/$W$61)</f>
        <v>0</v>
      </c>
      <c r="AG4" s="80">
        <f>(V4/$W$61)</f>
        <v>0</v>
      </c>
    </row>
    <row r="5" spans="2:33" x14ac:dyDescent="0.25">
      <c r="O5" s="77">
        <v>51</v>
      </c>
      <c r="P5">
        <v>1</v>
      </c>
      <c r="Q5">
        <v>24</v>
      </c>
      <c r="T5" s="77">
        <v>51</v>
      </c>
      <c r="U5" s="14"/>
      <c r="V5" s="14">
        <v>4</v>
      </c>
      <c r="Z5" s="77">
        <v>51</v>
      </c>
      <c r="AA5" s="79">
        <f t="shared" si="0"/>
        <v>-7.0581253562588768E-8</v>
      </c>
      <c r="AB5" s="79">
        <f t="shared" si="1"/>
        <v>1.6939500855021305E-6</v>
      </c>
      <c r="AE5" s="77">
        <v>51</v>
      </c>
      <c r="AF5" s="80">
        <f t="shared" ref="AF5:AF59" si="2">-(U5/$W$61)</f>
        <v>0</v>
      </c>
      <c r="AG5" s="80">
        <f t="shared" ref="AG5:AG59" si="3">(V5/$W$61)</f>
        <v>3.7166500346577615E-6</v>
      </c>
    </row>
    <row r="6" spans="2:33" x14ac:dyDescent="0.25">
      <c r="O6" s="77">
        <v>52</v>
      </c>
      <c r="P6">
        <v>6</v>
      </c>
      <c r="Q6">
        <v>77</v>
      </c>
      <c r="T6" s="77">
        <v>52</v>
      </c>
      <c r="U6" s="14"/>
      <c r="V6" s="14">
        <v>31</v>
      </c>
      <c r="Z6" s="77">
        <v>52</v>
      </c>
      <c r="AA6" s="79">
        <f t="shared" si="0"/>
        <v>-4.2348752137553264E-7</v>
      </c>
      <c r="AB6" s="79">
        <f t="shared" si="1"/>
        <v>5.434756524319336E-6</v>
      </c>
      <c r="AE6" s="77">
        <v>52</v>
      </c>
      <c r="AF6" s="80">
        <f t="shared" si="2"/>
        <v>0</v>
      </c>
      <c r="AG6" s="80">
        <f t="shared" si="3"/>
        <v>2.8804037768597651E-5</v>
      </c>
    </row>
    <row r="7" spans="2:33" x14ac:dyDescent="0.25">
      <c r="O7" s="77">
        <v>53</v>
      </c>
      <c r="P7">
        <v>8</v>
      </c>
      <c r="Q7">
        <v>130</v>
      </c>
      <c r="T7" s="77">
        <v>53</v>
      </c>
      <c r="U7" s="14">
        <v>1</v>
      </c>
      <c r="V7" s="14">
        <v>72</v>
      </c>
      <c r="Z7" s="77">
        <v>53</v>
      </c>
      <c r="AA7" s="79">
        <f t="shared" si="0"/>
        <v>-5.6465002850071015E-7</v>
      </c>
      <c r="AB7" s="79">
        <f t="shared" si="1"/>
        <v>9.1755629631365412E-6</v>
      </c>
      <c r="AE7" s="77">
        <v>53</v>
      </c>
      <c r="AF7" s="80">
        <f t="shared" si="2"/>
        <v>-9.2916250866444037E-7</v>
      </c>
      <c r="AG7" s="80">
        <f t="shared" si="3"/>
        <v>6.6899700623839704E-5</v>
      </c>
    </row>
    <row r="8" spans="2:33" x14ac:dyDescent="0.25">
      <c r="O8" s="77">
        <v>54</v>
      </c>
      <c r="P8">
        <v>12</v>
      </c>
      <c r="Q8">
        <v>238</v>
      </c>
      <c r="T8" s="77">
        <v>54</v>
      </c>
      <c r="U8" s="14"/>
      <c r="V8" s="14">
        <v>136</v>
      </c>
      <c r="Z8" s="77">
        <v>54</v>
      </c>
      <c r="AA8" s="79">
        <f t="shared" si="0"/>
        <v>-8.4697504275106527E-7</v>
      </c>
      <c r="AB8" s="79">
        <f t="shared" si="1"/>
        <v>1.6798338347896129E-5</v>
      </c>
      <c r="AE8" s="77">
        <v>54</v>
      </c>
      <c r="AF8" s="80">
        <f t="shared" si="2"/>
        <v>0</v>
      </c>
      <c r="AG8" s="80">
        <f t="shared" si="3"/>
        <v>1.2636610117836388E-4</v>
      </c>
    </row>
    <row r="9" spans="2:33" x14ac:dyDescent="0.25">
      <c r="O9" s="77">
        <v>55</v>
      </c>
      <c r="P9">
        <v>311</v>
      </c>
      <c r="Q9">
        <v>3393</v>
      </c>
      <c r="T9" s="77">
        <v>55</v>
      </c>
      <c r="U9" s="14">
        <v>6</v>
      </c>
      <c r="V9" s="14">
        <v>353</v>
      </c>
      <c r="Z9" s="77">
        <v>55</v>
      </c>
      <c r="AA9" s="79">
        <f t="shared" si="0"/>
        <v>-2.1950769857965109E-5</v>
      </c>
      <c r="AB9" s="79">
        <f t="shared" si="1"/>
        <v>2.3948219333786371E-4</v>
      </c>
      <c r="AE9" s="77">
        <v>55</v>
      </c>
      <c r="AF9" s="80">
        <f t="shared" si="2"/>
        <v>-5.574975051986642E-6</v>
      </c>
      <c r="AG9" s="80">
        <f t="shared" si="3"/>
        <v>3.2799436555854748E-4</v>
      </c>
    </row>
    <row r="10" spans="2:33" x14ac:dyDescent="0.25">
      <c r="O10" s="77">
        <v>56</v>
      </c>
      <c r="P10">
        <v>796</v>
      </c>
      <c r="Q10">
        <v>6482</v>
      </c>
      <c r="T10" s="77">
        <v>56</v>
      </c>
      <c r="U10" s="14">
        <v>6</v>
      </c>
      <c r="V10" s="14">
        <v>1056</v>
      </c>
      <c r="Z10" s="77">
        <v>56</v>
      </c>
      <c r="AA10" s="79">
        <f t="shared" si="0"/>
        <v>-5.6182677835820661E-5</v>
      </c>
      <c r="AB10" s="79">
        <f t="shared" si="1"/>
        <v>4.575076855927004E-4</v>
      </c>
      <c r="AE10" s="77">
        <v>56</v>
      </c>
      <c r="AF10" s="80">
        <f>-(U10/$W$61)</f>
        <v>-5.574975051986642E-6</v>
      </c>
      <c r="AG10" s="80">
        <f t="shared" si="3"/>
        <v>9.8119560914964915E-4</v>
      </c>
    </row>
    <row r="11" spans="2:33" x14ac:dyDescent="0.25">
      <c r="O11" s="77">
        <v>57</v>
      </c>
      <c r="P11">
        <v>1124</v>
      </c>
      <c r="Q11">
        <v>8917</v>
      </c>
      <c r="T11" s="77">
        <v>57</v>
      </c>
      <c r="U11" s="14">
        <v>5</v>
      </c>
      <c r="V11" s="14">
        <v>2105</v>
      </c>
      <c r="Z11" s="77">
        <v>57</v>
      </c>
      <c r="AA11" s="79">
        <f t="shared" si="0"/>
        <v>-7.9333329004349786E-5</v>
      </c>
      <c r="AB11" s="79">
        <f t="shared" si="1"/>
        <v>6.2937303801760406E-4</v>
      </c>
      <c r="AE11" s="77">
        <v>57</v>
      </c>
      <c r="AF11" s="80">
        <f t="shared" si="2"/>
        <v>-4.6458125433222019E-6</v>
      </c>
      <c r="AG11" s="80">
        <f t="shared" si="3"/>
        <v>1.955887080738647E-3</v>
      </c>
    </row>
    <row r="12" spans="2:33" x14ac:dyDescent="0.25">
      <c r="O12" s="77">
        <v>58</v>
      </c>
      <c r="P12">
        <v>1497</v>
      </c>
      <c r="Q12">
        <v>11005</v>
      </c>
      <c r="T12" s="77">
        <v>58</v>
      </c>
      <c r="U12" s="14">
        <v>11</v>
      </c>
      <c r="V12" s="14">
        <v>2448</v>
      </c>
      <c r="Z12" s="77">
        <v>58</v>
      </c>
      <c r="AA12" s="79">
        <f t="shared" si="0"/>
        <v>-1.056601365831954E-4</v>
      </c>
      <c r="AB12" s="79">
        <f t="shared" si="1"/>
        <v>7.7674669545628949E-4</v>
      </c>
      <c r="AE12" s="77">
        <v>58</v>
      </c>
      <c r="AF12" s="80">
        <f t="shared" si="2"/>
        <v>-1.0220787595308845E-5</v>
      </c>
      <c r="AG12" s="80">
        <f t="shared" si="3"/>
        <v>2.2745898212105501E-3</v>
      </c>
    </row>
    <row r="13" spans="2:33" x14ac:dyDescent="0.25">
      <c r="O13" s="77">
        <v>59</v>
      </c>
      <c r="P13">
        <v>2218</v>
      </c>
      <c r="Q13">
        <v>13722</v>
      </c>
      <c r="T13" s="77">
        <v>59</v>
      </c>
      <c r="U13" s="14">
        <v>20</v>
      </c>
      <c r="V13" s="14">
        <v>3044</v>
      </c>
      <c r="Z13" s="77">
        <v>59</v>
      </c>
      <c r="AA13" s="79">
        <f t="shared" si="0"/>
        <v>-1.565492204018219E-4</v>
      </c>
      <c r="AB13" s="79">
        <f t="shared" si="1"/>
        <v>9.685159613858432E-4</v>
      </c>
      <c r="AE13" s="77">
        <v>59</v>
      </c>
      <c r="AF13" s="80">
        <f t="shared" si="2"/>
        <v>-1.8583250173288808E-5</v>
      </c>
      <c r="AG13" s="80">
        <f t="shared" si="3"/>
        <v>2.8283706763745564E-3</v>
      </c>
    </row>
    <row r="14" spans="2:33" x14ac:dyDescent="0.25">
      <c r="O14" s="77">
        <v>60</v>
      </c>
      <c r="P14">
        <v>46636</v>
      </c>
      <c r="Q14">
        <v>32844</v>
      </c>
      <c r="T14" s="77">
        <v>60</v>
      </c>
      <c r="U14" s="14">
        <v>86</v>
      </c>
      <c r="V14" s="14">
        <v>3559</v>
      </c>
      <c r="Z14" s="77">
        <v>60</v>
      </c>
      <c r="AA14" s="79">
        <f t="shared" si="0"/>
        <v>-3.2916273411448902E-3</v>
      </c>
      <c r="AB14" s="79">
        <f t="shared" si="1"/>
        <v>2.3181706920096658E-3</v>
      </c>
      <c r="AE14" s="77">
        <v>60</v>
      </c>
      <c r="AF14" s="80">
        <f t="shared" si="2"/>
        <v>-7.9907975745141876E-5</v>
      </c>
      <c r="AG14" s="80">
        <f t="shared" si="3"/>
        <v>3.3068893683367434E-3</v>
      </c>
    </row>
    <row r="15" spans="2:33" x14ac:dyDescent="0.25">
      <c r="O15" s="77">
        <v>61</v>
      </c>
      <c r="P15">
        <v>89828</v>
      </c>
      <c r="Q15">
        <v>59952</v>
      </c>
      <c r="T15" s="77">
        <v>61</v>
      </c>
      <c r="U15" s="14">
        <v>216</v>
      </c>
      <c r="V15" s="14">
        <v>3694</v>
      </c>
      <c r="Z15" s="77">
        <v>61</v>
      </c>
      <c r="AA15" s="79">
        <f t="shared" si="0"/>
        <v>-6.3401728450202246E-3</v>
      </c>
      <c r="AB15" s="79">
        <f t="shared" si="1"/>
        <v>4.2314873135843225E-3</v>
      </c>
      <c r="AE15" s="77">
        <v>61</v>
      </c>
      <c r="AF15" s="80">
        <f t="shared" si="2"/>
        <v>-2.0069910187151913E-4</v>
      </c>
      <c r="AG15" s="80">
        <f t="shared" si="3"/>
        <v>3.4323263070064427E-3</v>
      </c>
    </row>
    <row r="16" spans="2:33" x14ac:dyDescent="0.25">
      <c r="O16" s="77">
        <v>62</v>
      </c>
      <c r="P16">
        <v>187608</v>
      </c>
      <c r="Q16">
        <v>191412</v>
      </c>
      <c r="T16" s="77">
        <v>62</v>
      </c>
      <c r="U16" s="14">
        <v>1137</v>
      </c>
      <c r="V16" s="14">
        <v>4322</v>
      </c>
      <c r="Z16" s="77">
        <v>62</v>
      </c>
      <c r="AA16" s="79">
        <f t="shared" si="0"/>
        <v>-1.3241607818370155E-2</v>
      </c>
      <c r="AB16" s="79">
        <f t="shared" si="1"/>
        <v>1.3510098906922242E-2</v>
      </c>
      <c r="AE16" s="77">
        <v>62</v>
      </c>
      <c r="AF16" s="80">
        <f t="shared" si="2"/>
        <v>-1.0564577723514688E-3</v>
      </c>
      <c r="AG16" s="80">
        <f t="shared" si="3"/>
        <v>4.0158403624477113E-3</v>
      </c>
    </row>
    <row r="17" spans="2:33" x14ac:dyDescent="0.25">
      <c r="O17" s="77">
        <v>63</v>
      </c>
      <c r="P17">
        <v>240446</v>
      </c>
      <c r="Q17">
        <v>265300</v>
      </c>
      <c r="T17" s="77">
        <v>63</v>
      </c>
      <c r="U17" s="14">
        <v>2490</v>
      </c>
      <c r="V17" s="14">
        <v>6228</v>
      </c>
      <c r="Z17" s="77">
        <v>63</v>
      </c>
      <c r="AA17" s="79">
        <f t="shared" si="0"/>
        <v>-1.697098009411022E-2</v>
      </c>
      <c r="AB17" s="79">
        <f t="shared" si="1"/>
        <v>1.8725206570154803E-2</v>
      </c>
      <c r="AE17" s="77">
        <v>63</v>
      </c>
      <c r="AF17" s="80">
        <f t="shared" si="2"/>
        <v>-2.3136146465744566E-3</v>
      </c>
      <c r="AG17" s="80">
        <f t="shared" si="3"/>
        <v>5.7868241039621343E-3</v>
      </c>
    </row>
    <row r="18" spans="2:33" x14ac:dyDescent="0.25">
      <c r="O18" s="77">
        <v>64</v>
      </c>
      <c r="P18">
        <v>260890</v>
      </c>
      <c r="Q18">
        <v>288826</v>
      </c>
      <c r="T18" s="77">
        <v>64</v>
      </c>
      <c r="U18" s="14">
        <v>3436</v>
      </c>
      <c r="V18" s="14">
        <v>7717</v>
      </c>
      <c r="Z18" s="77">
        <v>64</v>
      </c>
      <c r="AA18" s="79">
        <f t="shared" si="0"/>
        <v>-1.8413943241943787E-2</v>
      </c>
      <c r="AB18" s="79">
        <f t="shared" si="1"/>
        <v>2.0385701141468267E-2</v>
      </c>
      <c r="AE18" s="77">
        <v>64</v>
      </c>
      <c r="AF18" s="80">
        <f t="shared" si="2"/>
        <v>-3.1926023797710173E-3</v>
      </c>
      <c r="AG18" s="80">
        <f t="shared" si="3"/>
        <v>7.1703470793634868E-3</v>
      </c>
    </row>
    <row r="19" spans="2:33" x14ac:dyDescent="0.25">
      <c r="O19" s="77">
        <v>65</v>
      </c>
      <c r="P19">
        <v>271305</v>
      </c>
      <c r="Q19">
        <v>298771</v>
      </c>
      <c r="T19" s="77">
        <v>65</v>
      </c>
      <c r="U19" s="14">
        <v>4945</v>
      </c>
      <c r="V19" s="14">
        <v>9414</v>
      </c>
      <c r="Z19" s="77">
        <v>65</v>
      </c>
      <c r="AA19" s="79">
        <f t="shared" si="0"/>
        <v>-1.9149046997798146E-2</v>
      </c>
      <c r="AB19" s="79">
        <f t="shared" si="1"/>
        <v>2.1087631708148209E-2</v>
      </c>
      <c r="AE19" s="77">
        <v>65</v>
      </c>
      <c r="AF19" s="80">
        <f t="shared" si="2"/>
        <v>-4.5947086053456576E-3</v>
      </c>
      <c r="AG19" s="80">
        <f t="shared" si="3"/>
        <v>8.7471358565670426E-3</v>
      </c>
    </row>
    <row r="20" spans="2:33" x14ac:dyDescent="0.25">
      <c r="O20" s="77">
        <v>66</v>
      </c>
      <c r="P20">
        <v>282964</v>
      </c>
      <c r="Q20">
        <v>312406</v>
      </c>
      <c r="T20" s="77">
        <v>66</v>
      </c>
      <c r="U20" s="14">
        <v>5909</v>
      </c>
      <c r="V20" s="14">
        <v>10843</v>
      </c>
      <c r="Z20" s="77">
        <v>66</v>
      </c>
      <c r="AA20" s="79">
        <f t="shared" si="0"/>
        <v>-1.9971953833084369E-2</v>
      </c>
      <c r="AB20" s="79">
        <f t="shared" si="1"/>
        <v>2.2050007100474108E-2</v>
      </c>
      <c r="AE20" s="77">
        <v>66</v>
      </c>
      <c r="AF20" s="80">
        <f t="shared" si="2"/>
        <v>-5.4904212636981784E-3</v>
      </c>
      <c r="AG20" s="80">
        <f t="shared" si="3"/>
        <v>1.0074909081448527E-2</v>
      </c>
    </row>
    <row r="21" spans="2:33" x14ac:dyDescent="0.25">
      <c r="O21" s="77">
        <v>67</v>
      </c>
      <c r="P21">
        <v>300961</v>
      </c>
      <c r="Q21">
        <v>342083</v>
      </c>
      <c r="T21" s="77">
        <v>67</v>
      </c>
      <c r="U21" s="14">
        <v>7610</v>
      </c>
      <c r="V21" s="14">
        <v>12742</v>
      </c>
      <c r="Z21" s="77">
        <v>67</v>
      </c>
      <c r="AA21" s="79">
        <f t="shared" si="0"/>
        <v>-2.1242204653450281E-2</v>
      </c>
      <c r="AB21" s="79">
        <f t="shared" si="1"/>
        <v>2.4144646962451055E-2</v>
      </c>
      <c r="AE21" s="77">
        <v>67</v>
      </c>
      <c r="AF21" s="80">
        <f t="shared" si="2"/>
        <v>-7.0709266909363914E-3</v>
      </c>
      <c r="AG21" s="80">
        <f t="shared" si="3"/>
        <v>1.18393886854023E-2</v>
      </c>
    </row>
    <row r="22" spans="2:33" x14ac:dyDescent="0.25">
      <c r="O22" s="77">
        <v>68</v>
      </c>
      <c r="P22">
        <v>307529</v>
      </c>
      <c r="Q22">
        <v>352955</v>
      </c>
      <c r="T22" s="77">
        <v>68</v>
      </c>
      <c r="U22" s="14">
        <v>8944</v>
      </c>
      <c r="V22" s="14">
        <v>15438</v>
      </c>
      <c r="Z22" s="77">
        <v>68</v>
      </c>
      <c r="AA22" s="79">
        <f t="shared" si="0"/>
        <v>-2.1705782326849363E-2</v>
      </c>
      <c r="AB22" s="79">
        <f t="shared" si="1"/>
        <v>2.491200635118352E-2</v>
      </c>
      <c r="AE22" s="77">
        <v>68</v>
      </c>
      <c r="AF22" s="80">
        <f t="shared" si="2"/>
        <v>-8.3104294774947549E-3</v>
      </c>
      <c r="AG22" s="80">
        <f t="shared" si="3"/>
        <v>1.4344410808761631E-2</v>
      </c>
    </row>
    <row r="23" spans="2:33" x14ac:dyDescent="0.25">
      <c r="O23" s="77">
        <v>69</v>
      </c>
      <c r="P23">
        <v>310803</v>
      </c>
      <c r="Q23">
        <v>356463</v>
      </c>
      <c r="T23" s="77">
        <v>69</v>
      </c>
      <c r="U23" s="14">
        <v>10111</v>
      </c>
      <c r="V23" s="14">
        <v>17731</v>
      </c>
      <c r="Z23" s="77">
        <v>69</v>
      </c>
      <c r="AA23" s="79">
        <f t="shared" si="0"/>
        <v>-2.1936865351013277E-2</v>
      </c>
      <c r="AB23" s="79">
        <f t="shared" si="1"/>
        <v>2.5159605388681082E-2</v>
      </c>
      <c r="AE23" s="77">
        <v>69</v>
      </c>
      <c r="AF23" s="80">
        <f t="shared" si="2"/>
        <v>-9.3947621251061573E-3</v>
      </c>
      <c r="AG23" s="80">
        <f t="shared" si="3"/>
        <v>1.6474980441129192E-2</v>
      </c>
    </row>
    <row r="24" spans="2:33" x14ac:dyDescent="0.25">
      <c r="O24" s="77">
        <v>70</v>
      </c>
      <c r="P24">
        <v>304406</v>
      </c>
      <c r="Q24">
        <v>351827</v>
      </c>
      <c r="T24" s="77">
        <v>70</v>
      </c>
      <c r="U24" s="14">
        <v>11712</v>
      </c>
      <c r="V24" s="14">
        <v>19703</v>
      </c>
      <c r="Z24" s="77">
        <v>70</v>
      </c>
      <c r="AA24" s="79">
        <f t="shared" si="0"/>
        <v>-2.14853570719734E-2</v>
      </c>
      <c r="AB24" s="79">
        <f t="shared" si="1"/>
        <v>2.4832390697164919E-2</v>
      </c>
      <c r="AE24" s="77">
        <v>70</v>
      </c>
      <c r="AF24" s="80">
        <f t="shared" si="2"/>
        <v>-1.0882351301477926E-2</v>
      </c>
      <c r="AG24" s="80">
        <f t="shared" si="3"/>
        <v>1.830728890821547E-2</v>
      </c>
    </row>
    <row r="25" spans="2:33" x14ac:dyDescent="0.25">
      <c r="B25" s="76" t="s">
        <v>74</v>
      </c>
      <c r="O25" s="77">
        <v>71</v>
      </c>
      <c r="P25">
        <v>307085</v>
      </c>
      <c r="Q25">
        <v>356209</v>
      </c>
      <c r="T25" s="77">
        <v>71</v>
      </c>
      <c r="U25" s="14">
        <v>13829</v>
      </c>
      <c r="V25" s="14">
        <v>22237</v>
      </c>
      <c r="Z25" s="77">
        <v>71</v>
      </c>
      <c r="AA25" s="79">
        <f t="shared" si="0"/>
        <v>-2.1674444250267575E-2</v>
      </c>
      <c r="AB25" s="79">
        <f t="shared" si="1"/>
        <v>2.5141677750276186E-2</v>
      </c>
      <c r="AE25" s="77">
        <v>71</v>
      </c>
      <c r="AF25" s="80">
        <f t="shared" si="2"/>
        <v>-1.2849388332320546E-2</v>
      </c>
      <c r="AG25" s="80">
        <f t="shared" si="3"/>
        <v>2.0661786705171162E-2</v>
      </c>
    </row>
    <row r="26" spans="2:33" x14ac:dyDescent="0.25">
      <c r="B26" s="76" t="s">
        <v>287</v>
      </c>
      <c r="O26" s="77">
        <v>72</v>
      </c>
      <c r="P26">
        <v>295748</v>
      </c>
      <c r="Q26">
        <v>345570</v>
      </c>
      <c r="T26" s="77">
        <v>72</v>
      </c>
      <c r="U26" s="14">
        <v>14879</v>
      </c>
      <c r="V26" s="14">
        <v>23182</v>
      </c>
      <c r="Z26" s="77">
        <v>72</v>
      </c>
      <c r="AA26" s="79">
        <f t="shared" si="0"/>
        <v>-2.0874264578628506E-2</v>
      </c>
      <c r="AB26" s="79">
        <f t="shared" si="1"/>
        <v>2.4390763793623801E-2</v>
      </c>
      <c r="AE26" s="77">
        <v>72</v>
      </c>
      <c r="AF26" s="80">
        <f t="shared" si="2"/>
        <v>-1.3825008966418209E-2</v>
      </c>
      <c r="AG26" s="80">
        <f t="shared" si="3"/>
        <v>2.1539845275859056E-2</v>
      </c>
    </row>
    <row r="27" spans="2:33" x14ac:dyDescent="0.25">
      <c r="O27" s="77">
        <v>73</v>
      </c>
      <c r="P27">
        <v>301674</v>
      </c>
      <c r="Q27">
        <v>352681</v>
      </c>
      <c r="T27" s="77">
        <v>73</v>
      </c>
      <c r="U27" s="14">
        <v>17080</v>
      </c>
      <c r="V27" s="14">
        <v>25392</v>
      </c>
      <c r="Z27" s="77">
        <v>73</v>
      </c>
      <c r="AA27" s="79">
        <f t="shared" si="0"/>
        <v>-2.1292529087240407E-2</v>
      </c>
      <c r="AB27" s="79">
        <f t="shared" si="1"/>
        <v>2.4892667087707373E-2</v>
      </c>
      <c r="AE27" s="77">
        <v>73</v>
      </c>
      <c r="AF27" s="80">
        <f t="shared" si="2"/>
        <v>-1.5870095647988643E-2</v>
      </c>
      <c r="AG27" s="80">
        <f t="shared" si="3"/>
        <v>2.3593294420007471E-2</v>
      </c>
    </row>
    <row r="28" spans="2:33" x14ac:dyDescent="0.25">
      <c r="O28" s="77">
        <v>74</v>
      </c>
      <c r="P28">
        <v>290642</v>
      </c>
      <c r="Q28">
        <v>344972</v>
      </c>
      <c r="T28" s="77">
        <v>74</v>
      </c>
      <c r="U28" s="14">
        <v>19114</v>
      </c>
      <c r="V28" s="14">
        <v>24543</v>
      </c>
      <c r="Z28" s="77">
        <v>74</v>
      </c>
      <c r="AA28" s="79">
        <f t="shared" si="0"/>
        <v>-2.0513876697937927E-2</v>
      </c>
      <c r="AB28" s="79">
        <f t="shared" si="1"/>
        <v>2.4348556203993375E-2</v>
      </c>
      <c r="AE28" s="77">
        <v>74</v>
      </c>
      <c r="AF28" s="80">
        <f t="shared" si="2"/>
        <v>-1.7760012190612115E-2</v>
      </c>
      <c r="AG28" s="80">
        <f t="shared" si="3"/>
        <v>2.2804435450151362E-2</v>
      </c>
    </row>
    <row r="29" spans="2:33" x14ac:dyDescent="0.25">
      <c r="O29" s="77">
        <v>75</v>
      </c>
      <c r="P29">
        <v>282612</v>
      </c>
      <c r="Q29">
        <v>335482</v>
      </c>
      <c r="T29" s="77">
        <v>75</v>
      </c>
      <c r="U29" s="14">
        <v>23535</v>
      </c>
      <c r="V29" s="14">
        <v>28070</v>
      </c>
      <c r="Z29" s="77">
        <v>75</v>
      </c>
      <c r="AA29" s="79">
        <f t="shared" si="0"/>
        <v>-1.9947109231830337E-2</v>
      </c>
      <c r="AB29" s="79">
        <f t="shared" si="1"/>
        <v>2.3678740107684407E-2</v>
      </c>
      <c r="AE29" s="77">
        <v>75</v>
      </c>
      <c r="AF29" s="80">
        <f t="shared" si="2"/>
        <v>-2.1867839641417603E-2</v>
      </c>
      <c r="AG29" s="80">
        <f t="shared" si="3"/>
        <v>2.6081591618210841E-2</v>
      </c>
    </row>
    <row r="30" spans="2:33" x14ac:dyDescent="0.25">
      <c r="O30" s="77">
        <v>76</v>
      </c>
      <c r="P30">
        <v>268358</v>
      </c>
      <c r="Q30">
        <v>322964</v>
      </c>
      <c r="T30" s="77">
        <v>76</v>
      </c>
      <c r="U30" s="14">
        <v>24845</v>
      </c>
      <c r="V30" s="14">
        <v>27187</v>
      </c>
      <c r="Z30" s="77">
        <v>76</v>
      </c>
      <c r="AA30" s="79">
        <f t="shared" si="0"/>
        <v>-1.89410440435492E-2</v>
      </c>
      <c r="AB30" s="79">
        <f t="shared" si="1"/>
        <v>2.2795203975587919E-2</v>
      </c>
      <c r="AE30" s="77">
        <v>76</v>
      </c>
      <c r="AF30" s="80">
        <f t="shared" si="2"/>
        <v>-2.308504252776802E-2</v>
      </c>
      <c r="AG30" s="80">
        <f t="shared" si="3"/>
        <v>2.5261141123060139E-2</v>
      </c>
    </row>
    <row r="31" spans="2:33" x14ac:dyDescent="0.25">
      <c r="O31" s="77">
        <v>77</v>
      </c>
      <c r="P31">
        <v>248598</v>
      </c>
      <c r="Q31">
        <v>304588</v>
      </c>
      <c r="T31" s="77">
        <v>77</v>
      </c>
      <c r="U31" s="14">
        <v>24582</v>
      </c>
      <c r="V31" s="14">
        <v>26237</v>
      </c>
      <c r="Z31" s="77">
        <v>77</v>
      </c>
      <c r="AA31" s="79">
        <f t="shared" si="0"/>
        <v>-1.7546358473152442E-2</v>
      </c>
      <c r="AB31" s="79">
        <f t="shared" si="1"/>
        <v>2.1498202860121791E-2</v>
      </c>
      <c r="AE31" s="77">
        <v>77</v>
      </c>
      <c r="AF31" s="80">
        <f t="shared" si="2"/>
        <v>-2.2840672787989274E-2</v>
      </c>
      <c r="AG31" s="80">
        <f t="shared" si="3"/>
        <v>2.4378436739828924E-2</v>
      </c>
    </row>
    <row r="32" spans="2:33" x14ac:dyDescent="0.25">
      <c r="O32" s="77">
        <v>78</v>
      </c>
      <c r="P32">
        <v>182294</v>
      </c>
      <c r="Q32">
        <v>226284</v>
      </c>
      <c r="T32" s="77">
        <v>78</v>
      </c>
      <c r="U32" s="14">
        <v>24144</v>
      </c>
      <c r="V32" s="14">
        <v>24366</v>
      </c>
      <c r="Z32" s="77">
        <v>78</v>
      </c>
      <c r="AA32" s="79">
        <f t="shared" si="0"/>
        <v>-1.2866539036938558E-2</v>
      </c>
      <c r="AB32" s="79">
        <f t="shared" si="1"/>
        <v>1.5971408381156838E-2</v>
      </c>
      <c r="AE32" s="77">
        <v>78</v>
      </c>
      <c r="AF32" s="80">
        <f t="shared" si="2"/>
        <v>-2.2433699609194249E-2</v>
      </c>
      <c r="AG32" s="80">
        <f t="shared" si="3"/>
        <v>2.2639973686117754E-2</v>
      </c>
    </row>
    <row r="33" spans="15:33" x14ac:dyDescent="0.25">
      <c r="O33" s="77">
        <v>79</v>
      </c>
      <c r="P33">
        <v>172076</v>
      </c>
      <c r="Q33">
        <v>217138</v>
      </c>
      <c r="T33" s="77">
        <v>79</v>
      </c>
      <c r="U33" s="14">
        <v>25454</v>
      </c>
      <c r="V33" s="14">
        <v>25722</v>
      </c>
      <c r="Z33" s="77">
        <v>79</v>
      </c>
      <c r="AA33" s="79">
        <f t="shared" si="0"/>
        <v>-1.2145339788036025E-2</v>
      </c>
      <c r="AB33" s="79">
        <f t="shared" si="1"/>
        <v>1.5325872236073401E-2</v>
      </c>
      <c r="AE33" s="77">
        <v>79</v>
      </c>
      <c r="AF33" s="80">
        <f t="shared" si="2"/>
        <v>-2.3650902495544666E-2</v>
      </c>
      <c r="AG33" s="80">
        <f t="shared" si="3"/>
        <v>2.3899918047866738E-2</v>
      </c>
    </row>
    <row r="34" spans="15:33" x14ac:dyDescent="0.25">
      <c r="O34" s="77">
        <v>80</v>
      </c>
      <c r="P34">
        <v>161391</v>
      </c>
      <c r="Q34">
        <v>206825</v>
      </c>
      <c r="T34" s="77">
        <v>80</v>
      </c>
      <c r="U34" s="14">
        <v>24451</v>
      </c>
      <c r="V34" s="14">
        <v>24961</v>
      </c>
      <c r="Z34" s="77">
        <v>80</v>
      </c>
      <c r="AA34" s="79">
        <f t="shared" si="0"/>
        <v>-1.1391179093719764E-2</v>
      </c>
      <c r="AB34" s="79">
        <f t="shared" si="1"/>
        <v>1.4597967768082424E-2</v>
      </c>
      <c r="AE34" s="77">
        <v>80</v>
      </c>
      <c r="AF34" s="80">
        <f t="shared" si="2"/>
        <v>-2.2718952499354232E-2</v>
      </c>
      <c r="AG34" s="80">
        <f t="shared" si="3"/>
        <v>2.3192825378773096E-2</v>
      </c>
    </row>
    <row r="35" spans="15:33" x14ac:dyDescent="0.25">
      <c r="O35" s="77">
        <v>81</v>
      </c>
      <c r="P35">
        <v>142533</v>
      </c>
      <c r="Q35">
        <v>187139</v>
      </c>
      <c r="T35" s="77">
        <v>81</v>
      </c>
      <c r="U35" s="14">
        <v>23543</v>
      </c>
      <c r="V35" s="14">
        <v>23852</v>
      </c>
      <c r="Z35" s="77">
        <v>81</v>
      </c>
      <c r="AA35" s="79">
        <f t="shared" si="0"/>
        <v>-1.0060157814036465E-2</v>
      </c>
      <c r="AB35" s="79">
        <f t="shared" si="1"/>
        <v>1.3208505210449301E-2</v>
      </c>
      <c r="AE35" s="77">
        <v>81</v>
      </c>
      <c r="AF35" s="80">
        <f t="shared" si="2"/>
        <v>-2.1875272941486921E-2</v>
      </c>
      <c r="AG35" s="80">
        <f t="shared" si="3"/>
        <v>2.2162384156664234E-2</v>
      </c>
    </row>
    <row r="36" spans="15:33" x14ac:dyDescent="0.25">
      <c r="O36" s="77">
        <v>82</v>
      </c>
      <c r="P36">
        <v>121857</v>
      </c>
      <c r="Q36">
        <v>165433</v>
      </c>
      <c r="T36" s="77">
        <v>82</v>
      </c>
      <c r="U36" s="14">
        <v>21907</v>
      </c>
      <c r="V36" s="14">
        <v>22225</v>
      </c>
      <c r="Z36" s="77">
        <v>82</v>
      </c>
      <c r="AA36" s="79">
        <f t="shared" ref="AA36:AA59" si="4">-(P36/$R$61)</f>
        <v>-8.6008198153763801E-3</v>
      </c>
      <c r="AB36" s="79">
        <f t="shared" ref="AB36:AB58" si="5">(Q36/$R$61)</f>
        <v>1.1676468520619749E-2</v>
      </c>
      <c r="AE36" s="77">
        <v>82</v>
      </c>
      <c r="AF36" s="80">
        <f t="shared" si="2"/>
        <v>-2.0355163077311896E-2</v>
      </c>
      <c r="AG36" s="80">
        <f t="shared" si="3"/>
        <v>2.0650636755067189E-2</v>
      </c>
    </row>
    <row r="37" spans="15:33" x14ac:dyDescent="0.25">
      <c r="O37" s="77">
        <v>83</v>
      </c>
      <c r="P37">
        <v>117851</v>
      </c>
      <c r="Q37">
        <v>167157</v>
      </c>
      <c r="T37" s="77">
        <v>83</v>
      </c>
      <c r="U37" s="14">
        <v>23198</v>
      </c>
      <c r="V37" s="14">
        <v>24665</v>
      </c>
      <c r="Z37" s="77">
        <v>83</v>
      </c>
      <c r="AA37" s="79">
        <f t="shared" si="4"/>
        <v>-8.318071313604649E-3</v>
      </c>
      <c r="AB37" s="79">
        <f t="shared" si="5"/>
        <v>1.1798150601761651E-2</v>
      </c>
      <c r="AE37" s="77">
        <v>83</v>
      </c>
      <c r="AF37" s="80">
        <f t="shared" si="2"/>
        <v>-2.1554711875997688E-2</v>
      </c>
      <c r="AG37" s="80">
        <f t="shared" si="3"/>
        <v>2.2917793276208423E-2</v>
      </c>
    </row>
    <row r="38" spans="15:33" x14ac:dyDescent="0.25">
      <c r="O38" s="77">
        <v>84</v>
      </c>
      <c r="P38">
        <v>114228</v>
      </c>
      <c r="Q38">
        <v>170839</v>
      </c>
      <c r="T38" s="77">
        <v>84</v>
      </c>
      <c r="U38" s="14">
        <v>20245</v>
      </c>
      <c r="V38" s="14">
        <v>20611</v>
      </c>
      <c r="Z38" s="77">
        <v>84</v>
      </c>
      <c r="AA38" s="79">
        <f t="shared" si="4"/>
        <v>-8.0623554319473913E-3</v>
      </c>
      <c r="AB38" s="79">
        <f t="shared" si="5"/>
        <v>1.2058030777379103E-2</v>
      </c>
      <c r="AE38" s="77">
        <v>84</v>
      </c>
      <c r="AF38" s="80">
        <f t="shared" si="2"/>
        <v>-1.8810894987911594E-2</v>
      </c>
      <c r="AG38" s="80">
        <f t="shared" si="3"/>
        <v>1.9150968466082781E-2</v>
      </c>
    </row>
    <row r="39" spans="15:33" x14ac:dyDescent="0.25">
      <c r="O39" s="77">
        <v>85</v>
      </c>
      <c r="P39">
        <v>103729</v>
      </c>
      <c r="Q39">
        <v>161446</v>
      </c>
      <c r="T39" s="77">
        <v>85</v>
      </c>
      <c r="U39" s="14">
        <v>18719</v>
      </c>
      <c r="V39" s="14">
        <v>19962</v>
      </c>
      <c r="Z39" s="77">
        <v>85</v>
      </c>
      <c r="AA39" s="79">
        <f t="shared" si="4"/>
        <v>-7.3213228507937713E-3</v>
      </c>
      <c r="AB39" s="79">
        <f t="shared" si="5"/>
        <v>1.1395061062665707E-2</v>
      </c>
      <c r="AE39" s="77">
        <v>85</v>
      </c>
      <c r="AF39" s="80">
        <f t="shared" si="2"/>
        <v>-1.739299299968966E-2</v>
      </c>
      <c r="AG39" s="80">
        <f t="shared" si="3"/>
        <v>1.8547941997959561E-2</v>
      </c>
    </row>
    <row r="40" spans="15:33" x14ac:dyDescent="0.25">
      <c r="O40" s="77">
        <v>86</v>
      </c>
      <c r="P40">
        <v>92761</v>
      </c>
      <c r="Q40">
        <v>153998</v>
      </c>
      <c r="T40" s="77">
        <v>86</v>
      </c>
      <c r="U40" s="14">
        <v>16998</v>
      </c>
      <c r="V40" s="14">
        <v>18656</v>
      </c>
      <c r="Z40" s="77">
        <v>86</v>
      </c>
      <c r="AA40" s="79">
        <f t="shared" si="4"/>
        <v>-6.5471876617192969E-3</v>
      </c>
      <c r="AB40" s="79">
        <f t="shared" si="5"/>
        <v>1.0869371886131546E-2</v>
      </c>
      <c r="AE40" s="77">
        <v>86</v>
      </c>
      <c r="AF40" s="80">
        <f t="shared" si="2"/>
        <v>-1.5793904322278157E-2</v>
      </c>
      <c r="AG40" s="80">
        <f t="shared" si="3"/>
        <v>1.7334455761643799E-2</v>
      </c>
    </row>
    <row r="41" spans="15:33" x14ac:dyDescent="0.25">
      <c r="O41" s="77">
        <v>87</v>
      </c>
      <c r="P41">
        <v>83366</v>
      </c>
      <c r="Q41">
        <v>146360</v>
      </c>
      <c r="T41" s="77">
        <v>87</v>
      </c>
      <c r="U41" s="14">
        <v>15785</v>
      </c>
      <c r="V41" s="14">
        <v>17911</v>
      </c>
      <c r="Z41" s="77">
        <v>87</v>
      </c>
      <c r="AA41" s="79">
        <f t="shared" si="4"/>
        <v>-5.8840767844987761E-3</v>
      </c>
      <c r="AB41" s="79">
        <f t="shared" si="5"/>
        <v>1.0330272271420493E-2</v>
      </c>
      <c r="AE41" s="77">
        <v>87</v>
      </c>
      <c r="AF41" s="80">
        <f t="shared" si="2"/>
        <v>-1.4666830199268191E-2</v>
      </c>
      <c r="AG41" s="80">
        <f t="shared" si="3"/>
        <v>1.6642229692688793E-2</v>
      </c>
    </row>
    <row r="42" spans="15:33" x14ac:dyDescent="0.25">
      <c r="O42" s="77">
        <v>88</v>
      </c>
      <c r="P42">
        <v>71647</v>
      </c>
      <c r="Q42">
        <v>134945</v>
      </c>
      <c r="T42" s="77">
        <v>88</v>
      </c>
      <c r="U42" s="14">
        <v>13125</v>
      </c>
      <c r="V42" s="14">
        <v>15983</v>
      </c>
      <c r="Z42" s="77">
        <v>88</v>
      </c>
      <c r="AA42" s="79">
        <f t="shared" si="4"/>
        <v>-5.0569350739987978E-3</v>
      </c>
      <c r="AB42" s="79">
        <f t="shared" si="5"/>
        <v>9.5245872620035414E-3</v>
      </c>
      <c r="AE42" s="77">
        <v>88</v>
      </c>
      <c r="AF42" s="80">
        <f t="shared" si="2"/>
        <v>-1.219525792622078E-2</v>
      </c>
      <c r="AG42" s="80">
        <f t="shared" si="3"/>
        <v>1.4850804375983752E-2</v>
      </c>
    </row>
    <row r="43" spans="15:33" x14ac:dyDescent="0.25">
      <c r="O43" s="77">
        <v>89</v>
      </c>
      <c r="P43">
        <v>63233</v>
      </c>
      <c r="Q43">
        <v>126785</v>
      </c>
      <c r="T43" s="77">
        <v>89</v>
      </c>
      <c r="U43" s="14">
        <v>11346</v>
      </c>
      <c r="V43" s="14">
        <v>13662</v>
      </c>
      <c r="Z43" s="77">
        <v>89</v>
      </c>
      <c r="AA43" s="79">
        <f t="shared" si="4"/>
        <v>-4.4630644065231763E-3</v>
      </c>
      <c r="AB43" s="79">
        <f t="shared" si="5"/>
        <v>8.9486442329328175E-3</v>
      </c>
      <c r="AE43" s="77">
        <v>89</v>
      </c>
      <c r="AF43" s="80">
        <f t="shared" si="2"/>
        <v>-1.0542277823306741E-2</v>
      </c>
      <c r="AG43" s="80">
        <f t="shared" si="3"/>
        <v>1.2694218193373585E-2</v>
      </c>
    </row>
    <row r="44" spans="15:33" x14ac:dyDescent="0.25">
      <c r="O44" s="77">
        <v>90</v>
      </c>
      <c r="P44">
        <v>51837</v>
      </c>
      <c r="Q44">
        <v>112235</v>
      </c>
      <c r="T44" s="77">
        <v>90</v>
      </c>
      <c r="U44" s="14">
        <v>9259</v>
      </c>
      <c r="V44" s="14">
        <v>11611</v>
      </c>
      <c r="Z44" s="77">
        <v>90</v>
      </c>
      <c r="AA44" s="79">
        <f t="shared" si="4"/>
        <v>-3.6587204409239144E-3</v>
      </c>
      <c r="AB44" s="79">
        <f t="shared" si="5"/>
        <v>7.9216869935971514E-3</v>
      </c>
      <c r="AE44" s="77">
        <v>90</v>
      </c>
      <c r="AF44" s="80">
        <f t="shared" si="2"/>
        <v>-8.6031156677240529E-3</v>
      </c>
      <c r="AG44" s="80">
        <f t="shared" si="3"/>
        <v>1.0788505888102817E-2</v>
      </c>
    </row>
    <row r="45" spans="15:33" x14ac:dyDescent="0.25">
      <c r="O45" s="77">
        <v>91</v>
      </c>
      <c r="P45">
        <v>44037</v>
      </c>
      <c r="Q45">
        <v>103041</v>
      </c>
      <c r="T45" s="77">
        <v>91</v>
      </c>
      <c r="U45" s="14">
        <v>7601</v>
      </c>
      <c r="V45" s="14">
        <v>10259</v>
      </c>
      <c r="Z45" s="77">
        <v>91</v>
      </c>
      <c r="AA45" s="79">
        <f t="shared" si="4"/>
        <v>-3.1081866631357219E-3</v>
      </c>
      <c r="AB45" s="79">
        <f t="shared" si="5"/>
        <v>7.2727629483427102E-3</v>
      </c>
      <c r="AE45" s="77">
        <v>91</v>
      </c>
      <c r="AF45" s="80">
        <f t="shared" si="2"/>
        <v>-7.0625642283584115E-3</v>
      </c>
      <c r="AG45" s="80">
        <f t="shared" si="3"/>
        <v>9.532278176388494E-3</v>
      </c>
    </row>
    <row r="46" spans="15:33" x14ac:dyDescent="0.25">
      <c r="O46" s="77">
        <v>92</v>
      </c>
      <c r="P46">
        <v>34829</v>
      </c>
      <c r="Q46">
        <v>87792</v>
      </c>
      <c r="T46" s="77">
        <v>92</v>
      </c>
      <c r="U46" s="14">
        <v>5793</v>
      </c>
      <c r="V46" s="14">
        <v>7878</v>
      </c>
      <c r="Z46" s="77">
        <v>92</v>
      </c>
      <c r="AA46" s="79">
        <f t="shared" si="4"/>
        <v>-2.4582744803314043E-3</v>
      </c>
      <c r="AB46" s="79">
        <f t="shared" si="5"/>
        <v>6.1964694127667934E-3</v>
      </c>
      <c r="AE46" s="77">
        <v>92</v>
      </c>
      <c r="AF46" s="80">
        <f t="shared" si="2"/>
        <v>-5.3826384126931031E-3</v>
      </c>
      <c r="AG46" s="80">
        <f t="shared" si="3"/>
        <v>7.3199422432584614E-3</v>
      </c>
    </row>
    <row r="47" spans="15:33" x14ac:dyDescent="0.25">
      <c r="O47" s="77">
        <v>93</v>
      </c>
      <c r="P47">
        <v>27267</v>
      </c>
      <c r="Q47">
        <v>74452</v>
      </c>
      <c r="T47" s="77">
        <v>93</v>
      </c>
      <c r="U47" s="14">
        <v>5009</v>
      </c>
      <c r="V47" s="14">
        <v>7462</v>
      </c>
      <c r="Z47" s="77">
        <v>93</v>
      </c>
      <c r="AA47" s="79">
        <f t="shared" si="4"/>
        <v>-1.9245390408911081E-3</v>
      </c>
      <c r="AB47" s="79">
        <f t="shared" si="5"/>
        <v>5.254915490241859E-3</v>
      </c>
      <c r="AE47" s="77">
        <v>93</v>
      </c>
      <c r="AF47" s="80">
        <f t="shared" si="2"/>
        <v>-4.6541750059001822E-3</v>
      </c>
      <c r="AG47" s="80">
        <f t="shared" si="3"/>
        <v>6.9334106396540546E-3</v>
      </c>
    </row>
    <row r="48" spans="15:33" x14ac:dyDescent="0.25">
      <c r="O48" s="77">
        <v>94</v>
      </c>
      <c r="P48">
        <v>19078</v>
      </c>
      <c r="Q48">
        <v>57555</v>
      </c>
      <c r="T48" s="77">
        <v>94</v>
      </c>
      <c r="U48" s="14">
        <v>3246</v>
      </c>
      <c r="V48" s="14">
        <v>4873</v>
      </c>
      <c r="Z48" s="77">
        <v>94</v>
      </c>
      <c r="AA48" s="79">
        <f t="shared" si="4"/>
        <v>-1.3465491554670685E-3</v>
      </c>
      <c r="AB48" s="79">
        <f t="shared" si="5"/>
        <v>4.0623040487947973E-3</v>
      </c>
      <c r="AE48" s="77">
        <v>94</v>
      </c>
      <c r="AF48" s="80">
        <f t="shared" si="2"/>
        <v>-3.0160615031247736E-3</v>
      </c>
      <c r="AG48" s="80">
        <f t="shared" si="3"/>
        <v>4.5278089047218178E-3</v>
      </c>
    </row>
    <row r="49" spans="15:33" x14ac:dyDescent="0.25">
      <c r="O49" s="77">
        <v>95</v>
      </c>
      <c r="P49">
        <v>13977</v>
      </c>
      <c r="Q49">
        <v>45624</v>
      </c>
      <c r="T49" s="77">
        <v>95</v>
      </c>
      <c r="U49" s="14">
        <v>2264</v>
      </c>
      <c r="V49" s="14">
        <v>3873</v>
      </c>
      <c r="Z49" s="77">
        <v>95</v>
      </c>
      <c r="AA49" s="79">
        <f t="shared" si="4"/>
        <v>-9.8651418104430321E-4</v>
      </c>
      <c r="AB49" s="79">
        <f t="shared" si="5"/>
        <v>3.2201991125395501E-3</v>
      </c>
      <c r="AE49" s="77">
        <v>95</v>
      </c>
      <c r="AF49" s="80">
        <f t="shared" si="2"/>
        <v>-2.103623919616293E-3</v>
      </c>
      <c r="AG49" s="80">
        <f t="shared" si="3"/>
        <v>3.5986463960573775E-3</v>
      </c>
    </row>
    <row r="50" spans="15:33" x14ac:dyDescent="0.25">
      <c r="O50" s="77">
        <v>96</v>
      </c>
      <c r="P50">
        <v>9629</v>
      </c>
      <c r="Q50">
        <v>34965</v>
      </c>
      <c r="T50" s="77">
        <v>96</v>
      </c>
      <c r="U50" s="14">
        <v>1571</v>
      </c>
      <c r="V50" s="14">
        <v>2673</v>
      </c>
      <c r="Z50" s="77">
        <v>96</v>
      </c>
      <c r="AA50" s="79">
        <f t="shared" si="4"/>
        <v>-6.7962689055416732E-4</v>
      </c>
      <c r="AB50" s="79">
        <f t="shared" si="5"/>
        <v>2.4678735308159166E-3</v>
      </c>
      <c r="AE50" s="77">
        <v>96</v>
      </c>
      <c r="AF50" s="80">
        <f t="shared" si="2"/>
        <v>-1.459714301111836E-3</v>
      </c>
      <c r="AG50" s="80">
        <f t="shared" si="3"/>
        <v>2.4836513856600494E-3</v>
      </c>
    </row>
    <row r="51" spans="15:33" x14ac:dyDescent="0.25">
      <c r="O51" s="77">
        <v>97</v>
      </c>
      <c r="P51">
        <v>6420</v>
      </c>
      <c r="Q51">
        <v>26125</v>
      </c>
      <c r="T51" s="77">
        <v>97</v>
      </c>
      <c r="U51" s="14">
        <v>1097</v>
      </c>
      <c r="V51" s="14">
        <v>1940</v>
      </c>
      <c r="Z51" s="77">
        <v>97</v>
      </c>
      <c r="AA51" s="79">
        <f t="shared" si="4"/>
        <v>-4.5313164787181995E-4</v>
      </c>
      <c r="AB51" s="79">
        <f t="shared" si="5"/>
        <v>1.8439352493226317E-3</v>
      </c>
      <c r="AE51" s="77">
        <v>97</v>
      </c>
      <c r="AF51" s="80">
        <f t="shared" si="2"/>
        <v>-1.0192912720048911E-3</v>
      </c>
      <c r="AG51" s="80">
        <f t="shared" si="3"/>
        <v>1.8025752668090144E-3</v>
      </c>
    </row>
    <row r="52" spans="15:33" x14ac:dyDescent="0.25">
      <c r="O52" s="77">
        <v>98</v>
      </c>
      <c r="P52">
        <v>4287</v>
      </c>
      <c r="Q52">
        <v>18803</v>
      </c>
      <c r="T52" s="77">
        <v>98</v>
      </c>
      <c r="U52" s="14">
        <v>713</v>
      </c>
      <c r="V52" s="14">
        <v>1473</v>
      </c>
      <c r="Z52" s="77">
        <v>98</v>
      </c>
      <c r="AA52" s="79">
        <f t="shared" si="4"/>
        <v>-3.0258183402281805E-4</v>
      </c>
      <c r="AB52" s="79">
        <f t="shared" si="5"/>
        <v>1.3271393107373566E-3</v>
      </c>
      <c r="AE52" s="77">
        <v>98</v>
      </c>
      <c r="AF52" s="80">
        <f t="shared" si="2"/>
        <v>-6.6249286867774604E-4</v>
      </c>
      <c r="AG52" s="80">
        <f t="shared" si="3"/>
        <v>1.3686563752627206E-3</v>
      </c>
    </row>
    <row r="53" spans="15:33" x14ac:dyDescent="0.25">
      <c r="O53" s="77">
        <v>99</v>
      </c>
      <c r="P53">
        <v>2600</v>
      </c>
      <c r="Q53">
        <v>12931</v>
      </c>
      <c r="T53" s="77">
        <v>99</v>
      </c>
      <c r="U53" s="14">
        <v>495</v>
      </c>
      <c r="V53" s="14">
        <v>947</v>
      </c>
      <c r="Z53" s="77">
        <v>99</v>
      </c>
      <c r="AA53" s="79">
        <f t="shared" si="4"/>
        <v>-1.835112592627308E-4</v>
      </c>
      <c r="AB53" s="79">
        <f t="shared" si="5"/>
        <v>9.126861898178354E-4</v>
      </c>
      <c r="AE53" s="77">
        <v>99</v>
      </c>
      <c r="AF53" s="80">
        <f t="shared" si="2"/>
        <v>-4.5993544178889802E-4</v>
      </c>
      <c r="AG53" s="80">
        <f t="shared" si="3"/>
        <v>8.7991689570522506E-4</v>
      </c>
    </row>
    <row r="54" spans="15:33" x14ac:dyDescent="0.25">
      <c r="O54" s="77">
        <v>100</v>
      </c>
      <c r="P54">
        <v>1562</v>
      </c>
      <c r="Q54">
        <v>8900</v>
      </c>
      <c r="T54" s="77">
        <v>100</v>
      </c>
      <c r="U54" s="14">
        <v>280</v>
      </c>
      <c r="V54" s="14">
        <v>645</v>
      </c>
      <c r="Z54" s="77">
        <v>100</v>
      </c>
      <c r="AA54" s="79">
        <f t="shared" si="4"/>
        <v>-1.1024791806476366E-4</v>
      </c>
      <c r="AB54" s="79">
        <f t="shared" si="5"/>
        <v>6.2817315670704013E-4</v>
      </c>
      <c r="AE54" s="77">
        <v>100</v>
      </c>
      <c r="AF54" s="80">
        <f t="shared" si="2"/>
        <v>-2.6016550242604329E-4</v>
      </c>
      <c r="AG54" s="80">
        <f t="shared" si="3"/>
        <v>5.9930981808856403E-4</v>
      </c>
    </row>
    <row r="55" spans="15:33" x14ac:dyDescent="0.25">
      <c r="O55" s="77">
        <v>101</v>
      </c>
      <c r="P55">
        <v>964</v>
      </c>
      <c r="Q55">
        <v>5824</v>
      </c>
      <c r="T55" s="77">
        <v>101</v>
      </c>
      <c r="U55" s="14">
        <v>184</v>
      </c>
      <c r="V55" s="14">
        <v>421</v>
      </c>
      <c r="Z55" s="77">
        <v>101</v>
      </c>
      <c r="AA55" s="79">
        <f t="shared" si="4"/>
        <v>-6.8040328434335574E-5</v>
      </c>
      <c r="AB55" s="79">
        <f t="shared" si="5"/>
        <v>4.1106522074851702E-4</v>
      </c>
      <c r="AE55" s="77">
        <v>101</v>
      </c>
      <c r="AF55" s="80">
        <f t="shared" si="2"/>
        <v>-1.7096590159425704E-4</v>
      </c>
      <c r="AG55" s="80">
        <f t="shared" si="3"/>
        <v>3.9117741614772938E-4</v>
      </c>
    </row>
    <row r="56" spans="15:33" x14ac:dyDescent="0.25">
      <c r="O56" s="77">
        <v>102</v>
      </c>
      <c r="P56">
        <v>542</v>
      </c>
      <c r="Q56">
        <v>3749</v>
      </c>
      <c r="T56" s="77">
        <v>102</v>
      </c>
      <c r="U56" s="14">
        <v>110</v>
      </c>
      <c r="V56" s="14">
        <v>260</v>
      </c>
      <c r="Z56" s="77">
        <v>102</v>
      </c>
      <c r="AA56" s="79">
        <f t="shared" si="4"/>
        <v>-3.8255039430923118E-5</v>
      </c>
      <c r="AB56" s="79">
        <f t="shared" si="5"/>
        <v>2.6460911960614531E-4</v>
      </c>
      <c r="AE56" s="77">
        <v>102</v>
      </c>
      <c r="AF56" s="80">
        <f t="shared" si="2"/>
        <v>-1.0220787595308844E-4</v>
      </c>
      <c r="AG56" s="80">
        <f t="shared" si="3"/>
        <v>2.415822522527545E-4</v>
      </c>
    </row>
    <row r="57" spans="15:33" x14ac:dyDescent="0.25">
      <c r="O57" s="77">
        <v>103</v>
      </c>
      <c r="P57">
        <v>276</v>
      </c>
      <c r="Q57">
        <v>2226</v>
      </c>
      <c r="T57" s="77">
        <v>103</v>
      </c>
      <c r="U57" s="14">
        <v>92</v>
      </c>
      <c r="V57" s="14">
        <v>271</v>
      </c>
      <c r="Z57" s="77">
        <v>103</v>
      </c>
      <c r="AA57" s="79">
        <f t="shared" si="4"/>
        <v>-1.9480425983274503E-5</v>
      </c>
      <c r="AB57" s="79">
        <f t="shared" si="5"/>
        <v>1.5711387043032261E-4</v>
      </c>
      <c r="AE57" s="77">
        <v>103</v>
      </c>
      <c r="AF57" s="80">
        <f t="shared" si="2"/>
        <v>-8.5482950797128522E-5</v>
      </c>
      <c r="AG57" s="80">
        <f t="shared" si="3"/>
        <v>2.5180303984806337E-4</v>
      </c>
    </row>
    <row r="58" spans="15:33" x14ac:dyDescent="0.25">
      <c r="O58" s="77">
        <v>104</v>
      </c>
      <c r="P58">
        <v>80</v>
      </c>
      <c r="Q58">
        <v>798</v>
      </c>
      <c r="T58" s="77">
        <v>104</v>
      </c>
      <c r="U58" s="14">
        <v>35</v>
      </c>
      <c r="V58" s="14">
        <v>87</v>
      </c>
      <c r="Z58" s="77">
        <v>104</v>
      </c>
      <c r="AA58" s="79">
        <f t="shared" si="4"/>
        <v>-5.6465002850071017E-6</v>
      </c>
      <c r="AB58" s="79">
        <f t="shared" si="5"/>
        <v>5.632384034294584E-5</v>
      </c>
      <c r="AE58" s="77">
        <v>104</v>
      </c>
      <c r="AF58" s="80">
        <f t="shared" si="2"/>
        <v>-3.2520687803255411E-5</v>
      </c>
      <c r="AG58" s="80">
        <f t="shared" si="3"/>
        <v>8.0837138253806311E-5</v>
      </c>
    </row>
    <row r="59" spans="15:33" x14ac:dyDescent="0.25">
      <c r="O59" s="77" t="s">
        <v>84</v>
      </c>
      <c r="P59">
        <v>100</v>
      </c>
      <c r="Q59">
        <v>889</v>
      </c>
      <c r="T59" s="77" t="s">
        <v>84</v>
      </c>
      <c r="U59" s="14">
        <v>81</v>
      </c>
      <c r="V59" s="14">
        <v>247</v>
      </c>
      <c r="Z59" s="77" t="s">
        <v>84</v>
      </c>
      <c r="AA59" s="79">
        <f t="shared" si="4"/>
        <v>-7.0581253562588773E-6</v>
      </c>
      <c r="AB59" s="79">
        <f>Q59/R61</f>
        <v>6.2746734417141426E-5</v>
      </c>
      <c r="AE59" s="77" t="s">
        <v>84</v>
      </c>
      <c r="AF59" s="80">
        <f t="shared" si="2"/>
        <v>-7.5262163201819665E-5</v>
      </c>
      <c r="AG59" s="80">
        <f t="shared" si="3"/>
        <v>2.2950313964011679E-4</v>
      </c>
    </row>
    <row r="61" spans="15:33" x14ac:dyDescent="0.25">
      <c r="P61" s="78">
        <f>SUM(P4:P60)</f>
        <v>6248517</v>
      </c>
      <c r="Q61" s="78">
        <f>SUM(Q4:Q60)</f>
        <v>7919551</v>
      </c>
      <c r="R61" s="78">
        <f>SUM(P61:Q61)</f>
        <v>14168068</v>
      </c>
      <c r="U61" s="14">
        <f>SUM(U4:U60)</f>
        <v>471254</v>
      </c>
      <c r="V61" s="14">
        <f>SUM(V4:V60)</f>
        <v>604984</v>
      </c>
      <c r="W61" s="14">
        <f>SUM(U61:V61)</f>
        <v>1076238</v>
      </c>
      <c r="AA61" s="78"/>
      <c r="AB61" s="78"/>
      <c r="AC61" s="78"/>
      <c r="AF61" s="14"/>
      <c r="AG61" s="14"/>
    </row>
    <row r="64" spans="15:33" x14ac:dyDescent="0.25">
      <c r="X64" s="68">
        <f>V61/W61</f>
        <v>0.56212845114184784</v>
      </c>
    </row>
  </sheetData>
  <mergeCells count="5">
    <mergeCell ref="B1:K1"/>
    <mergeCell ref="P2:Q2"/>
    <mergeCell ref="U2:V2"/>
    <mergeCell ref="AA2:AB2"/>
    <mergeCell ref="AF2:AG2"/>
  </mergeCell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41F7BC-17F0-4594-960D-4EC63B5CCFE9}">
  <dimension ref="A1:N30"/>
  <sheetViews>
    <sheetView showGridLines="0" workbookViewId="0">
      <selection activeCell="G29" sqref="G29:G30"/>
    </sheetView>
  </sheetViews>
  <sheetFormatPr baseColWidth="10" defaultColWidth="11.5703125" defaultRowHeight="15" x14ac:dyDescent="0.25"/>
  <cols>
    <col min="1" max="1" width="27.7109375" customWidth="1"/>
    <col min="2" max="2" width="19.5703125" customWidth="1"/>
    <col min="3" max="3" width="10.7109375" customWidth="1"/>
    <col min="4" max="4" width="19.5703125" customWidth="1"/>
    <col min="5" max="5" width="10.7109375" customWidth="1"/>
  </cols>
  <sheetData>
    <row r="1" spans="1:14" ht="26.25" customHeight="1" x14ac:dyDescent="0.25">
      <c r="A1" s="42" t="s">
        <v>306</v>
      </c>
    </row>
    <row r="2" spans="1:14" ht="45.75" customHeight="1" x14ac:dyDescent="0.25">
      <c r="A2" s="99" t="s">
        <v>297</v>
      </c>
      <c r="B2" s="100" t="s">
        <v>10</v>
      </c>
      <c r="C2" s="101" t="s">
        <v>11</v>
      </c>
      <c r="D2" s="100" t="s">
        <v>296</v>
      </c>
      <c r="E2" s="101" t="s">
        <v>11</v>
      </c>
      <c r="G2" s="226"/>
      <c r="H2" s="226"/>
      <c r="I2" s="226"/>
      <c r="J2" s="226"/>
      <c r="K2" s="226"/>
      <c r="L2" s="226"/>
      <c r="M2" s="226"/>
      <c r="N2" s="226"/>
    </row>
    <row r="3" spans="1:14" x14ac:dyDescent="0.25">
      <c r="A3" s="112" t="s">
        <v>12</v>
      </c>
      <c r="B3" s="117">
        <v>810158</v>
      </c>
      <c r="C3" s="118">
        <f>B3/$B$28</f>
        <v>5.3118360885130736E-2</v>
      </c>
      <c r="D3" s="119">
        <v>781209</v>
      </c>
      <c r="E3" s="120">
        <f>D3/$D$25</f>
        <v>5.1220307136030374E-2</v>
      </c>
    </row>
    <row r="4" spans="1:14" x14ac:dyDescent="0.25">
      <c r="A4" s="113" t="s">
        <v>13</v>
      </c>
      <c r="B4" s="48">
        <v>341440</v>
      </c>
      <c r="C4" s="3">
        <f t="shared" ref="C4:C28" si="0">B4/$B$28</f>
        <v>2.2386661787724169E-2</v>
      </c>
      <c r="D4" s="51">
        <v>358255</v>
      </c>
      <c r="E4" s="6">
        <f t="shared" ref="E4:E25" si="1">D4/$D$25</f>
        <v>2.3489144560570299E-2</v>
      </c>
    </row>
    <row r="5" spans="1:14" x14ac:dyDescent="0.25">
      <c r="A5" s="114" t="s">
        <v>14</v>
      </c>
      <c r="B5" s="121">
        <v>678965</v>
      </c>
      <c r="C5" s="122">
        <f t="shared" si="0"/>
        <v>4.4516634901306647E-2</v>
      </c>
      <c r="D5" s="123">
        <v>701973</v>
      </c>
      <c r="E5" s="124">
        <f t="shared" si="1"/>
        <v>4.6025164406964914E-2</v>
      </c>
    </row>
    <row r="6" spans="1:14" x14ac:dyDescent="0.25">
      <c r="A6" s="113" t="s">
        <v>15</v>
      </c>
      <c r="B6" s="48">
        <v>1201339</v>
      </c>
      <c r="C6" s="3">
        <f t="shared" si="0"/>
        <v>7.8766312925851595E-2</v>
      </c>
      <c r="D6" s="51">
        <v>1317078</v>
      </c>
      <c r="E6" s="6">
        <f t="shared" si="1"/>
        <v>8.6354790692514574E-2</v>
      </c>
    </row>
    <row r="7" spans="1:14" x14ac:dyDescent="0.25">
      <c r="A7" s="114" t="s">
        <v>16</v>
      </c>
      <c r="B7" s="121">
        <v>647018</v>
      </c>
      <c r="C7" s="122">
        <f t="shared" si="0"/>
        <v>4.2422015981050019E-2</v>
      </c>
      <c r="D7" s="123">
        <v>600097</v>
      </c>
      <c r="E7" s="124">
        <f t="shared" si="1"/>
        <v>3.9345620251956162E-2</v>
      </c>
    </row>
    <row r="8" spans="1:14" x14ac:dyDescent="0.25">
      <c r="A8" s="113" t="s">
        <v>17</v>
      </c>
      <c r="B8" s="48">
        <v>1384219</v>
      </c>
      <c r="C8" s="3">
        <f t="shared" si="0"/>
        <v>9.075691949725212E-2</v>
      </c>
      <c r="D8" s="51">
        <v>1500629</v>
      </c>
      <c r="E8" s="6">
        <f t="shared" si="1"/>
        <v>9.8389391670134538E-2</v>
      </c>
    </row>
    <row r="9" spans="1:14" x14ac:dyDescent="0.25">
      <c r="A9" s="114" t="s">
        <v>18</v>
      </c>
      <c r="B9" s="121">
        <v>1256414</v>
      </c>
      <c r="C9" s="122">
        <f t="shared" si="0"/>
        <v>8.2377329203847452E-2</v>
      </c>
      <c r="D9" s="123">
        <v>1277772</v>
      </c>
      <c r="E9" s="124">
        <f t="shared" si="1"/>
        <v>8.3777675743392371E-2</v>
      </c>
    </row>
    <row r="10" spans="1:14" x14ac:dyDescent="0.25">
      <c r="A10" s="113" t="s">
        <v>19</v>
      </c>
      <c r="B10" s="48">
        <v>668957</v>
      </c>
      <c r="C10" s="3">
        <f t="shared" si="0"/>
        <v>4.3860456037753626E-2</v>
      </c>
      <c r="D10" s="51">
        <v>599758</v>
      </c>
      <c r="E10" s="6">
        <f t="shared" si="1"/>
        <v>3.932339356982742E-2</v>
      </c>
    </row>
    <row r="11" spans="1:14" x14ac:dyDescent="0.25">
      <c r="A11" s="114" t="s">
        <v>20</v>
      </c>
      <c r="B11" s="121">
        <v>578238</v>
      </c>
      <c r="C11" s="122">
        <f t="shared" si="0"/>
        <v>3.7912425429973196E-2</v>
      </c>
      <c r="D11" s="123">
        <v>612250</v>
      </c>
      <c r="E11" s="124">
        <f t="shared" si="1"/>
        <v>4.0142436971456551E-2</v>
      </c>
    </row>
    <row r="12" spans="1:14" x14ac:dyDescent="0.25">
      <c r="A12" s="113" t="s">
        <v>21</v>
      </c>
      <c r="B12" s="48">
        <v>877905</v>
      </c>
      <c r="C12" s="3">
        <f t="shared" si="0"/>
        <v>5.7560222342877193E-2</v>
      </c>
      <c r="D12" s="51">
        <v>827003</v>
      </c>
      <c r="E12" s="6">
        <f t="shared" si="1"/>
        <v>5.4222810620997104E-2</v>
      </c>
    </row>
    <row r="13" spans="1:14" x14ac:dyDescent="0.25">
      <c r="A13" s="114" t="s">
        <v>22</v>
      </c>
      <c r="B13" s="121">
        <v>612010</v>
      </c>
      <c r="C13" s="122">
        <f t="shared" si="0"/>
        <v>4.0126701267294604E-2</v>
      </c>
      <c r="D13" s="123">
        <v>621261</v>
      </c>
      <c r="E13" s="124">
        <f t="shared" si="1"/>
        <v>4.0733247097303499E-2</v>
      </c>
    </row>
    <row r="14" spans="1:14" x14ac:dyDescent="0.25">
      <c r="A14" s="113" t="s">
        <v>295</v>
      </c>
      <c r="B14" s="48">
        <v>1984436</v>
      </c>
      <c r="C14" s="3">
        <f t="shared" si="0"/>
        <v>0.13011040760128925</v>
      </c>
      <c r="D14" s="51">
        <v>2865641</v>
      </c>
      <c r="E14" s="6">
        <f t="shared" si="1"/>
        <v>0.18788699587639315</v>
      </c>
    </row>
    <row r="15" spans="1:14" x14ac:dyDescent="0.25">
      <c r="A15" s="114" t="s">
        <v>23</v>
      </c>
      <c r="B15" s="121">
        <v>792477</v>
      </c>
      <c r="C15" s="122">
        <f t="shared" si="0"/>
        <v>5.1959098446433601E-2</v>
      </c>
      <c r="D15" s="123">
        <v>719721</v>
      </c>
      <c r="E15" s="124">
        <f t="shared" si="1"/>
        <v>4.7188819729740594E-2</v>
      </c>
    </row>
    <row r="16" spans="1:14" x14ac:dyDescent="0.25">
      <c r="A16" s="113" t="s">
        <v>24</v>
      </c>
      <c r="B16" s="48">
        <v>778411</v>
      </c>
      <c r="C16" s="3">
        <f t="shared" si="0"/>
        <v>5.1036855051675725E-2</v>
      </c>
      <c r="D16" s="51">
        <v>784678</v>
      </c>
      <c r="E16" s="6">
        <f t="shared" si="1"/>
        <v>5.1447753626604462E-2</v>
      </c>
    </row>
    <row r="17" spans="1:7" x14ac:dyDescent="0.25">
      <c r="A17" s="114" t="s">
        <v>25</v>
      </c>
      <c r="B17" s="121">
        <v>625209</v>
      </c>
      <c r="C17" s="122">
        <f t="shared" si="0"/>
        <v>4.099209943076746E-2</v>
      </c>
      <c r="D17" s="123">
        <v>760382</v>
      </c>
      <c r="E17" s="124">
        <f t="shared" si="1"/>
        <v>4.9854775841943769E-2</v>
      </c>
    </row>
    <row r="18" spans="1:7" x14ac:dyDescent="0.25">
      <c r="A18" s="113" t="s">
        <v>26</v>
      </c>
      <c r="B18" s="48">
        <v>667881</v>
      </c>
      <c r="C18" s="3">
        <f t="shared" si="0"/>
        <v>4.3789907630760912E-2</v>
      </c>
      <c r="D18" s="51">
        <v>664588</v>
      </c>
      <c r="E18" s="6">
        <f t="shared" si="1"/>
        <v>4.3574000656572257E-2</v>
      </c>
    </row>
    <row r="19" spans="1:7" x14ac:dyDescent="0.25">
      <c r="A19" s="102" t="s">
        <v>27</v>
      </c>
      <c r="B19" s="103">
        <f>SUM(B3:B18)</f>
        <v>13905077</v>
      </c>
      <c r="C19" s="104">
        <f t="shared" si="0"/>
        <v>0.91169240842098831</v>
      </c>
      <c r="D19" s="105">
        <f>SUM(D3:D18)</f>
        <v>14992295</v>
      </c>
      <c r="E19" s="106">
        <f t="shared" si="1"/>
        <v>0.98297632845240202</v>
      </c>
    </row>
    <row r="20" spans="1:7" x14ac:dyDescent="0.25">
      <c r="A20" s="113" t="s">
        <v>28</v>
      </c>
      <c r="B20" s="125">
        <v>71680</v>
      </c>
      <c r="C20" s="126">
        <f t="shared" si="0"/>
        <v>4.6997303097002941E-3</v>
      </c>
      <c r="D20" s="127">
        <v>69068</v>
      </c>
      <c r="E20" s="128">
        <f t="shared" si="1"/>
        <v>4.5284733960711488E-3</v>
      </c>
    </row>
    <row r="21" spans="1:7" x14ac:dyDescent="0.25">
      <c r="A21" s="114" t="s">
        <v>29</v>
      </c>
      <c r="B21" s="49">
        <v>13469</v>
      </c>
      <c r="C21" s="4">
        <f t="shared" si="0"/>
        <v>8.8310083065504003E-4</v>
      </c>
      <c r="D21" s="52">
        <v>14770</v>
      </c>
      <c r="E21" s="7">
        <f>D21/$D$25</f>
        <v>9.6840146029957236E-4</v>
      </c>
    </row>
    <row r="22" spans="1:7" x14ac:dyDescent="0.25">
      <c r="A22" s="113" t="s">
        <v>30</v>
      </c>
      <c r="B22" s="125">
        <v>71382</v>
      </c>
      <c r="C22" s="126">
        <f>B22/$B$28</f>
        <v>4.6801918103658822E-3</v>
      </c>
      <c r="D22" s="127">
        <v>69741</v>
      </c>
      <c r="E22" s="128">
        <f t="shared" si="1"/>
        <v>4.572598933158597E-3</v>
      </c>
    </row>
    <row r="23" spans="1:7" x14ac:dyDescent="0.25">
      <c r="A23" s="114" t="s">
        <v>31</v>
      </c>
      <c r="B23" s="49">
        <v>106460</v>
      </c>
      <c r="C23" s="4">
        <f t="shared" si="0"/>
        <v>6.9800961045018602E-3</v>
      </c>
      <c r="D23" s="52">
        <v>106065</v>
      </c>
      <c r="E23" s="7">
        <f t="shared" si="1"/>
        <v>6.954197758068663E-3</v>
      </c>
    </row>
    <row r="24" spans="1:7" x14ac:dyDescent="0.25">
      <c r="A24" s="102" t="s">
        <v>32</v>
      </c>
      <c r="B24" s="103">
        <f>SUM(B20:B23)</f>
        <v>262991</v>
      </c>
      <c r="C24" s="104">
        <f t="shared" si="0"/>
        <v>1.7243119055223077E-2</v>
      </c>
      <c r="D24" s="105">
        <f>SUM(D20:D23)</f>
        <v>259644</v>
      </c>
      <c r="E24" s="106">
        <f t="shared" si="1"/>
        <v>1.7023671547597981E-2</v>
      </c>
    </row>
    <row r="25" spans="1:7" ht="16.5" customHeight="1" x14ac:dyDescent="0.25">
      <c r="A25" s="107" t="s">
        <v>5</v>
      </c>
      <c r="B25" s="108">
        <f>B24+B19</f>
        <v>14168068</v>
      </c>
      <c r="C25" s="109">
        <f t="shared" si="0"/>
        <v>0.92893552747621133</v>
      </c>
      <c r="D25" s="110">
        <f>D24+D19</f>
        <v>15251939</v>
      </c>
      <c r="E25" s="111">
        <f t="shared" si="1"/>
        <v>1</v>
      </c>
    </row>
    <row r="26" spans="1:7" ht="27.75" customHeight="1" x14ac:dyDescent="0.25">
      <c r="A26" s="115" t="s">
        <v>33</v>
      </c>
      <c r="B26" s="125">
        <v>7633</v>
      </c>
      <c r="C26" s="126">
        <f t="shared" si="0"/>
        <v>5.0046095778379389E-4</v>
      </c>
      <c r="D26" s="127"/>
      <c r="E26" s="128"/>
    </row>
    <row r="27" spans="1:7" x14ac:dyDescent="0.25">
      <c r="A27" s="116" t="s">
        <v>7</v>
      </c>
      <c r="B27" s="50">
        <v>1076238</v>
      </c>
      <c r="C27" s="5">
        <f t="shared" si="0"/>
        <v>7.0564011566004822E-2</v>
      </c>
      <c r="D27" s="53"/>
      <c r="E27" s="8"/>
    </row>
    <row r="28" spans="1:7" x14ac:dyDescent="0.25">
      <c r="A28" s="102" t="s">
        <v>8</v>
      </c>
      <c r="B28" s="103">
        <f>SUM(B25:B27)</f>
        <v>15251939</v>
      </c>
      <c r="C28" s="104">
        <f t="shared" si="0"/>
        <v>1</v>
      </c>
      <c r="D28" s="110">
        <f>D25</f>
        <v>15251939</v>
      </c>
      <c r="E28" s="106">
        <f>E25</f>
        <v>1</v>
      </c>
    </row>
    <row r="29" spans="1:7" x14ac:dyDescent="0.25">
      <c r="A29" s="9" t="s">
        <v>71</v>
      </c>
      <c r="G29" s="36"/>
    </row>
    <row r="30" spans="1:7" x14ac:dyDescent="0.25">
      <c r="A30" s="9" t="s">
        <v>60</v>
      </c>
      <c r="G30" s="36"/>
    </row>
  </sheetData>
  <mergeCells count="1">
    <mergeCell ref="G2:N2"/>
  </mergeCells>
  <pageMargins left="0.7" right="0.7" top="0.75" bottom="0.75" header="0.3" footer="0.3"/>
  <pageSetup paperSize="9" orientation="portrait" verticalDpi="0" r:id="rId1"/>
  <ignoredErrors>
    <ignoredError sqref="C19:C25"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E69E1E-69B3-4B98-A1F4-6DBBBF351E7D}">
  <dimension ref="A2:P108"/>
  <sheetViews>
    <sheetView showGridLines="0" zoomScale="85" zoomScaleNormal="85" workbookViewId="0">
      <selection activeCell="I1" sqref="I1:I1048576"/>
    </sheetView>
  </sheetViews>
  <sheetFormatPr baseColWidth="10" defaultColWidth="15.42578125" defaultRowHeight="15" x14ac:dyDescent="0.25"/>
  <cols>
    <col min="1" max="1" width="10" style="39" customWidth="1"/>
    <col min="2" max="2" width="25" bestFit="1" customWidth="1"/>
    <col min="3" max="8" width="14.7109375" customWidth="1"/>
    <col min="9" max="9" width="11.42578125" style="1" customWidth="1"/>
    <col min="10" max="248" width="11.42578125" customWidth="1"/>
    <col min="249" max="249" width="24.7109375" customWidth="1"/>
    <col min="261" max="504" width="11.42578125" customWidth="1"/>
    <col min="505" max="505" width="24.7109375" customWidth="1"/>
    <col min="517" max="760" width="11.42578125" customWidth="1"/>
    <col min="761" max="761" width="24.7109375" customWidth="1"/>
    <col min="773" max="1016" width="11.42578125" customWidth="1"/>
    <col min="1017" max="1017" width="24.7109375" customWidth="1"/>
    <col min="1029" max="1272" width="11.42578125" customWidth="1"/>
    <col min="1273" max="1273" width="24.7109375" customWidth="1"/>
    <col min="1285" max="1528" width="11.42578125" customWidth="1"/>
    <col min="1529" max="1529" width="24.7109375" customWidth="1"/>
    <col min="1541" max="1784" width="11.42578125" customWidth="1"/>
    <col min="1785" max="1785" width="24.7109375" customWidth="1"/>
    <col min="1797" max="2040" width="11.42578125" customWidth="1"/>
    <col min="2041" max="2041" width="24.7109375" customWidth="1"/>
    <col min="2053" max="2296" width="11.42578125" customWidth="1"/>
    <col min="2297" max="2297" width="24.7109375" customWidth="1"/>
    <col min="2309" max="2552" width="11.42578125" customWidth="1"/>
    <col min="2553" max="2553" width="24.7109375" customWidth="1"/>
    <col min="2565" max="2808" width="11.42578125" customWidth="1"/>
    <col min="2809" max="2809" width="24.7109375" customWidth="1"/>
    <col min="2821" max="3064" width="11.42578125" customWidth="1"/>
    <col min="3065" max="3065" width="24.7109375" customWidth="1"/>
    <col min="3077" max="3320" width="11.42578125" customWidth="1"/>
    <col min="3321" max="3321" width="24.7109375" customWidth="1"/>
    <col min="3333" max="3576" width="11.42578125" customWidth="1"/>
    <col min="3577" max="3577" width="24.7109375" customWidth="1"/>
    <col min="3589" max="3832" width="11.42578125" customWidth="1"/>
    <col min="3833" max="3833" width="24.7109375" customWidth="1"/>
    <col min="3845" max="4088" width="11.42578125" customWidth="1"/>
    <col min="4089" max="4089" width="24.7109375" customWidth="1"/>
    <col min="4101" max="4344" width="11.42578125" customWidth="1"/>
    <col min="4345" max="4345" width="24.7109375" customWidth="1"/>
    <col min="4357" max="4600" width="11.42578125" customWidth="1"/>
    <col min="4601" max="4601" width="24.7109375" customWidth="1"/>
    <col min="4613" max="4856" width="11.42578125" customWidth="1"/>
    <col min="4857" max="4857" width="24.7109375" customWidth="1"/>
    <col min="4869" max="5112" width="11.42578125" customWidth="1"/>
    <col min="5113" max="5113" width="24.7109375" customWidth="1"/>
    <col min="5125" max="5368" width="11.42578125" customWidth="1"/>
    <col min="5369" max="5369" width="24.7109375" customWidth="1"/>
    <col min="5381" max="5624" width="11.42578125" customWidth="1"/>
    <col min="5625" max="5625" width="24.7109375" customWidth="1"/>
    <col min="5637" max="5880" width="11.42578125" customWidth="1"/>
    <col min="5881" max="5881" width="24.7109375" customWidth="1"/>
    <col min="5893" max="6136" width="11.42578125" customWidth="1"/>
    <col min="6137" max="6137" width="24.7109375" customWidth="1"/>
    <col min="6149" max="6392" width="11.42578125" customWidth="1"/>
    <col min="6393" max="6393" width="24.7109375" customWidth="1"/>
    <col min="6405" max="6648" width="11.42578125" customWidth="1"/>
    <col min="6649" max="6649" width="24.7109375" customWidth="1"/>
    <col min="6661" max="6904" width="11.42578125" customWidth="1"/>
    <col min="6905" max="6905" width="24.7109375" customWidth="1"/>
    <col min="6917" max="7160" width="11.42578125" customWidth="1"/>
    <col min="7161" max="7161" width="24.7109375" customWidth="1"/>
    <col min="7173" max="7416" width="11.42578125" customWidth="1"/>
    <col min="7417" max="7417" width="24.7109375" customWidth="1"/>
    <col min="7429" max="7672" width="11.42578125" customWidth="1"/>
    <col min="7673" max="7673" width="24.7109375" customWidth="1"/>
    <col min="7685" max="7928" width="11.42578125" customWidth="1"/>
    <col min="7929" max="7929" width="24.7109375" customWidth="1"/>
    <col min="7941" max="8184" width="11.42578125" customWidth="1"/>
    <col min="8185" max="8185" width="24.7109375" customWidth="1"/>
    <col min="8197" max="8440" width="11.42578125" customWidth="1"/>
    <col min="8441" max="8441" width="24.7109375" customWidth="1"/>
    <col min="8453" max="8696" width="11.42578125" customWidth="1"/>
    <col min="8697" max="8697" width="24.7109375" customWidth="1"/>
    <col min="8709" max="8952" width="11.42578125" customWidth="1"/>
    <col min="8953" max="8953" width="24.7109375" customWidth="1"/>
    <col min="8965" max="9208" width="11.42578125" customWidth="1"/>
    <col min="9209" max="9209" width="24.7109375" customWidth="1"/>
    <col min="9221" max="9464" width="11.42578125" customWidth="1"/>
    <col min="9465" max="9465" width="24.7109375" customWidth="1"/>
    <col min="9477" max="9720" width="11.42578125" customWidth="1"/>
    <col min="9721" max="9721" width="24.7109375" customWidth="1"/>
    <col min="9733" max="9976" width="11.42578125" customWidth="1"/>
    <col min="9977" max="9977" width="24.7109375" customWidth="1"/>
    <col min="9989" max="10232" width="11.42578125" customWidth="1"/>
    <col min="10233" max="10233" width="24.7109375" customWidth="1"/>
    <col min="10245" max="10488" width="11.42578125" customWidth="1"/>
    <col min="10489" max="10489" width="24.7109375" customWidth="1"/>
    <col min="10501" max="10744" width="11.42578125" customWidth="1"/>
    <col min="10745" max="10745" width="24.7109375" customWidth="1"/>
    <col min="10757" max="11000" width="11.42578125" customWidth="1"/>
    <col min="11001" max="11001" width="24.7109375" customWidth="1"/>
    <col min="11013" max="11256" width="11.42578125" customWidth="1"/>
    <col min="11257" max="11257" width="24.7109375" customWidth="1"/>
    <col min="11269" max="11512" width="11.42578125" customWidth="1"/>
    <col min="11513" max="11513" width="24.7109375" customWidth="1"/>
    <col min="11525" max="11768" width="11.42578125" customWidth="1"/>
    <col min="11769" max="11769" width="24.7109375" customWidth="1"/>
    <col min="11781" max="12024" width="11.42578125" customWidth="1"/>
    <col min="12025" max="12025" width="24.7109375" customWidth="1"/>
    <col min="12037" max="12280" width="11.42578125" customWidth="1"/>
    <col min="12281" max="12281" width="24.7109375" customWidth="1"/>
    <col min="12293" max="12536" width="11.42578125" customWidth="1"/>
    <col min="12537" max="12537" width="24.7109375" customWidth="1"/>
    <col min="12549" max="12792" width="11.42578125" customWidth="1"/>
    <col min="12793" max="12793" width="24.7109375" customWidth="1"/>
    <col min="12805" max="13048" width="11.42578125" customWidth="1"/>
    <col min="13049" max="13049" width="24.7109375" customWidth="1"/>
    <col min="13061" max="13304" width="11.42578125" customWidth="1"/>
    <col min="13305" max="13305" width="24.7109375" customWidth="1"/>
    <col min="13317" max="13560" width="11.42578125" customWidth="1"/>
    <col min="13561" max="13561" width="24.7109375" customWidth="1"/>
    <col min="13573" max="13816" width="11.42578125" customWidth="1"/>
    <col min="13817" max="13817" width="24.7109375" customWidth="1"/>
    <col min="13829" max="14072" width="11.42578125" customWidth="1"/>
    <col min="14073" max="14073" width="24.7109375" customWidth="1"/>
    <col min="14085" max="14328" width="11.42578125" customWidth="1"/>
    <col min="14329" max="14329" width="24.7109375" customWidth="1"/>
    <col min="14341" max="14584" width="11.42578125" customWidth="1"/>
    <col min="14585" max="14585" width="24.7109375" customWidth="1"/>
    <col min="14597" max="14840" width="11.42578125" customWidth="1"/>
    <col min="14841" max="14841" width="24.7109375" customWidth="1"/>
    <col min="14853" max="15096" width="11.42578125" customWidth="1"/>
    <col min="15097" max="15097" width="24.7109375" customWidth="1"/>
    <col min="15109" max="15352" width="11.42578125" customWidth="1"/>
    <col min="15353" max="15353" width="24.7109375" customWidth="1"/>
    <col min="15365" max="15608" width="11.42578125" customWidth="1"/>
    <col min="15609" max="15609" width="24.7109375" customWidth="1"/>
    <col min="15621" max="15864" width="11.42578125" customWidth="1"/>
    <col min="15865" max="15865" width="24.7109375" customWidth="1"/>
    <col min="15877" max="16120" width="11.42578125" customWidth="1"/>
    <col min="16121" max="16121" width="24.7109375" customWidth="1"/>
    <col min="16133" max="16376" width="11.42578125" customWidth="1"/>
    <col min="16377" max="16377" width="24.7109375" customWidth="1"/>
  </cols>
  <sheetData>
    <row r="2" spans="1:16" ht="15.75" x14ac:dyDescent="0.25">
      <c r="A2" s="13" t="s">
        <v>314</v>
      </c>
    </row>
    <row r="4" spans="1:16" ht="60.75" customHeight="1" x14ac:dyDescent="0.25">
      <c r="A4" s="229" t="s">
        <v>278</v>
      </c>
      <c r="B4" s="230"/>
      <c r="C4" s="235" t="s">
        <v>279</v>
      </c>
      <c r="D4" s="236"/>
      <c r="E4" s="233" t="s">
        <v>284</v>
      </c>
      <c r="F4" s="234"/>
      <c r="G4" s="235" t="s">
        <v>52</v>
      </c>
      <c r="H4" s="236"/>
      <c r="I4" s="43"/>
      <c r="J4" s="227" t="s">
        <v>279</v>
      </c>
      <c r="K4" s="227"/>
      <c r="L4" s="227"/>
      <c r="N4" s="227" t="s">
        <v>280</v>
      </c>
      <c r="O4" s="227"/>
      <c r="P4" s="227"/>
    </row>
    <row r="5" spans="1:16" ht="30" x14ac:dyDescent="0.25">
      <c r="A5" s="231"/>
      <c r="B5" s="232"/>
      <c r="C5" s="182" t="s">
        <v>281</v>
      </c>
      <c r="D5" s="183" t="s">
        <v>282</v>
      </c>
      <c r="E5" s="182" t="s">
        <v>281</v>
      </c>
      <c r="F5" s="183" t="s">
        <v>282</v>
      </c>
      <c r="G5" s="182" t="s">
        <v>281</v>
      </c>
      <c r="H5" s="184" t="s">
        <v>282</v>
      </c>
      <c r="I5" s="44"/>
      <c r="J5" s="35"/>
      <c r="K5" s="35"/>
      <c r="L5" s="35"/>
      <c r="N5" s="35"/>
      <c r="O5" s="35"/>
      <c r="P5" s="35"/>
    </row>
    <row r="6" spans="1:16" x14ac:dyDescent="0.25">
      <c r="A6" s="177" t="s">
        <v>85</v>
      </c>
      <c r="B6" s="178" t="s">
        <v>86</v>
      </c>
      <c r="C6" s="191">
        <v>126583</v>
      </c>
      <c r="D6" s="192">
        <f t="shared" ref="D6:D37" si="0">C6/$C$106</f>
        <v>9.1370242533232986E-3</v>
      </c>
      <c r="E6" s="191">
        <v>2278</v>
      </c>
      <c r="F6" s="193">
        <f t="shared" ref="F6:F37" si="1">E6/$E$106</f>
        <v>7.2498360989644E-3</v>
      </c>
      <c r="G6" s="191">
        <f>C6+E6</f>
        <v>128861</v>
      </c>
      <c r="H6" s="193">
        <f t="shared" ref="H6:H37" si="2">G6/$G$106</f>
        <v>9.0951709153287517E-3</v>
      </c>
      <c r="I6" s="45"/>
    </row>
    <row r="7" spans="1:16" x14ac:dyDescent="0.25">
      <c r="A7" s="177" t="s">
        <v>87</v>
      </c>
      <c r="B7" s="178" t="s">
        <v>88</v>
      </c>
      <c r="C7" s="191">
        <v>113745</v>
      </c>
      <c r="D7" s="192">
        <f t="shared" si="0"/>
        <v>8.2103507081856073E-3</v>
      </c>
      <c r="E7" s="191">
        <v>2951</v>
      </c>
      <c r="F7" s="193">
        <f t="shared" si="1"/>
        <v>9.3916884670956734E-3</v>
      </c>
      <c r="G7" s="191">
        <f t="shared" ref="G7:G70" si="3">C7+E7</f>
        <v>116696</v>
      </c>
      <c r="H7" s="193">
        <f t="shared" si="2"/>
        <v>8.2365499657398589E-3</v>
      </c>
      <c r="I7" s="45"/>
    </row>
    <row r="8" spans="1:16" x14ac:dyDescent="0.25">
      <c r="A8" s="177" t="s">
        <v>89</v>
      </c>
      <c r="B8" s="178" t="s">
        <v>90</v>
      </c>
      <c r="C8" s="185">
        <v>90532</v>
      </c>
      <c r="D8" s="186">
        <f t="shared" si="0"/>
        <v>6.5347880813526691E-3</v>
      </c>
      <c r="E8" s="185">
        <v>2167</v>
      </c>
      <c r="F8" s="187">
        <f t="shared" si="1"/>
        <v>6.8965736727198664E-3</v>
      </c>
      <c r="G8" s="185">
        <f t="shared" si="3"/>
        <v>92699</v>
      </c>
      <c r="H8" s="187">
        <f t="shared" si="2"/>
        <v>6.5428116239984171E-3</v>
      </c>
      <c r="I8" s="45"/>
    </row>
    <row r="9" spans="1:16" x14ac:dyDescent="0.25">
      <c r="A9" s="177" t="s">
        <v>91</v>
      </c>
      <c r="B9" s="178" t="s">
        <v>92</v>
      </c>
      <c r="C9" s="191">
        <v>42247</v>
      </c>
      <c r="D9" s="192">
        <f t="shared" si="0"/>
        <v>3.0494763406630388E-3</v>
      </c>
      <c r="E9" s="191">
        <v>1074</v>
      </c>
      <c r="F9" s="193">
        <f t="shared" si="1"/>
        <v>3.4180526647444097E-3</v>
      </c>
      <c r="G9" s="191">
        <f t="shared" si="3"/>
        <v>43321</v>
      </c>
      <c r="H9" s="193">
        <f t="shared" si="2"/>
        <v>3.0576504855849081E-3</v>
      </c>
      <c r="I9" s="45"/>
    </row>
    <row r="10" spans="1:16" x14ac:dyDescent="0.25">
      <c r="A10" s="177" t="s">
        <v>161</v>
      </c>
      <c r="B10" s="178" t="s">
        <v>162</v>
      </c>
      <c r="C10" s="185">
        <v>35357</v>
      </c>
      <c r="D10" s="186">
        <f t="shared" si="0"/>
        <v>2.5521418083372322E-3</v>
      </c>
      <c r="E10" s="185">
        <v>770</v>
      </c>
      <c r="F10" s="187">
        <f t="shared" si="1"/>
        <v>2.4505591730476684E-3</v>
      </c>
      <c r="G10" s="185">
        <f t="shared" si="3"/>
        <v>36127</v>
      </c>
      <c r="H10" s="187">
        <f t="shared" si="2"/>
        <v>2.5498889474556445E-3</v>
      </c>
      <c r="I10" s="45"/>
    </row>
    <row r="11" spans="1:16" x14ac:dyDescent="0.25">
      <c r="A11" s="177" t="s">
        <v>93</v>
      </c>
      <c r="B11" s="178" t="s">
        <v>94</v>
      </c>
      <c r="C11" s="191">
        <v>265219</v>
      </c>
      <c r="D11" s="192">
        <f t="shared" si="0"/>
        <v>1.9144059118856024E-2</v>
      </c>
      <c r="E11" s="191">
        <v>6641</v>
      </c>
      <c r="F11" s="193">
        <f t="shared" si="1"/>
        <v>2.1135277231440992E-2</v>
      </c>
      <c r="G11" s="191">
        <f t="shared" si="3"/>
        <v>271860</v>
      </c>
      <c r="H11" s="193">
        <f t="shared" si="2"/>
        <v>1.9188219593525385E-2</v>
      </c>
      <c r="I11" s="45"/>
    </row>
    <row r="12" spans="1:16" x14ac:dyDescent="0.25">
      <c r="A12" s="177" t="s">
        <v>95</v>
      </c>
      <c r="B12" s="178" t="s">
        <v>96</v>
      </c>
      <c r="C12" s="185">
        <v>84780</v>
      </c>
      <c r="D12" s="186">
        <f t="shared" si="0"/>
        <v>6.1195967562528084E-3</v>
      </c>
      <c r="E12" s="185">
        <v>1672</v>
      </c>
      <c r="F12" s="187">
        <f t="shared" si="1"/>
        <v>5.3212142043320794E-3</v>
      </c>
      <c r="G12" s="185">
        <f t="shared" si="3"/>
        <v>86452</v>
      </c>
      <c r="H12" s="187">
        <f t="shared" si="2"/>
        <v>6.1018905329929245E-3</v>
      </c>
      <c r="I12" s="45"/>
    </row>
    <row r="13" spans="1:16" x14ac:dyDescent="0.25">
      <c r="A13" s="177" t="s">
        <v>97</v>
      </c>
      <c r="B13" s="178" t="s">
        <v>98</v>
      </c>
      <c r="C13" s="191">
        <v>58749</v>
      </c>
      <c r="D13" s="192">
        <f t="shared" si="0"/>
        <v>4.2406250275194178E-3</v>
      </c>
      <c r="E13" s="191">
        <v>1873</v>
      </c>
      <c r="F13" s="193">
        <f t="shared" si="1"/>
        <v>5.9609056248289384E-3</v>
      </c>
      <c r="G13" s="191">
        <f t="shared" si="3"/>
        <v>60622</v>
      </c>
      <c r="H13" s="193">
        <f t="shared" si="2"/>
        <v>4.2787767534712565E-3</v>
      </c>
      <c r="I13" s="45"/>
    </row>
    <row r="14" spans="1:16" x14ac:dyDescent="0.25">
      <c r="A14" s="177" t="s">
        <v>99</v>
      </c>
      <c r="B14" s="178" t="s">
        <v>100</v>
      </c>
      <c r="C14" s="185">
        <v>37805</v>
      </c>
      <c r="D14" s="186">
        <f t="shared" si="0"/>
        <v>2.7288435405772287E-3</v>
      </c>
      <c r="E14" s="185">
        <v>1030</v>
      </c>
      <c r="F14" s="187">
        <f t="shared" si="1"/>
        <v>3.2780207119988288E-3</v>
      </c>
      <c r="G14" s="185">
        <f t="shared" si="3"/>
        <v>38835</v>
      </c>
      <c r="H14" s="187">
        <f t="shared" si="2"/>
        <v>2.741022982103135E-3</v>
      </c>
      <c r="I14" s="45"/>
    </row>
    <row r="15" spans="1:16" x14ac:dyDescent="0.25">
      <c r="A15" s="177" t="s">
        <v>101</v>
      </c>
      <c r="B15" s="178" t="s">
        <v>102</v>
      </c>
      <c r="C15" s="191">
        <v>68451</v>
      </c>
      <c r="D15" s="192">
        <f t="shared" si="0"/>
        <v>4.9409355692646966E-3</v>
      </c>
      <c r="E15" s="191">
        <v>1257</v>
      </c>
      <c r="F15" s="193">
        <f t="shared" si="1"/>
        <v>4.0004582863908036E-3</v>
      </c>
      <c r="G15" s="191">
        <f t="shared" si="3"/>
        <v>69708</v>
      </c>
      <c r="H15" s="193">
        <f t="shared" si="2"/>
        <v>4.9200780233409382E-3</v>
      </c>
      <c r="I15" s="45"/>
    </row>
    <row r="16" spans="1:16" x14ac:dyDescent="0.25">
      <c r="A16" s="177" t="s">
        <v>103</v>
      </c>
      <c r="B16" s="178" t="s">
        <v>104</v>
      </c>
      <c r="C16" s="185">
        <v>89448</v>
      </c>
      <c r="D16" s="186">
        <f t="shared" si="0"/>
        <v>6.4565427064555468E-3</v>
      </c>
      <c r="E16" s="185">
        <v>2608</v>
      </c>
      <c r="F16" s="187">
        <f t="shared" si="1"/>
        <v>8.3000757445562574E-3</v>
      </c>
      <c r="G16" s="185">
        <f t="shared" si="3"/>
        <v>92056</v>
      </c>
      <c r="H16" s="187">
        <f t="shared" si="2"/>
        <v>6.4974278779576719E-3</v>
      </c>
      <c r="I16" s="45"/>
    </row>
    <row r="17" spans="1:16" x14ac:dyDescent="0.25">
      <c r="A17" s="177" t="s">
        <v>105</v>
      </c>
      <c r="B17" s="178" t="s">
        <v>106</v>
      </c>
      <c r="C17" s="191">
        <v>70209</v>
      </c>
      <c r="D17" s="192">
        <f t="shared" si="0"/>
        <v>5.0678316661919489E-3</v>
      </c>
      <c r="E17" s="191">
        <v>1869</v>
      </c>
      <c r="F17" s="193">
        <f t="shared" si="1"/>
        <v>5.9481754473066127E-3</v>
      </c>
      <c r="G17" s="191">
        <f t="shared" si="3"/>
        <v>72078</v>
      </c>
      <c r="H17" s="193">
        <f t="shared" si="2"/>
        <v>5.0873555942842737E-3</v>
      </c>
      <c r="I17" s="45"/>
    </row>
    <row r="18" spans="1:16" x14ac:dyDescent="0.25">
      <c r="A18" s="177" t="s">
        <v>109</v>
      </c>
      <c r="B18" s="178" t="s">
        <v>110</v>
      </c>
      <c r="C18" s="185">
        <v>413962</v>
      </c>
      <c r="D18" s="186">
        <f t="shared" si="0"/>
        <v>2.9880638268600202E-2</v>
      </c>
      <c r="E18" s="185">
        <v>11686</v>
      </c>
      <c r="F18" s="187">
        <f t="shared" si="1"/>
        <v>3.7191213631474089E-2</v>
      </c>
      <c r="G18" s="185">
        <f t="shared" si="3"/>
        <v>425648</v>
      </c>
      <c r="H18" s="187">
        <f t="shared" si="2"/>
        <v>3.0042769416408786E-2</v>
      </c>
      <c r="I18" s="45"/>
      <c r="J18" s="217" t="s">
        <v>283</v>
      </c>
      <c r="K18" s="217"/>
      <c r="L18" s="217"/>
      <c r="M18" s="217"/>
      <c r="N18" s="217"/>
      <c r="O18" s="217"/>
      <c r="P18" s="217"/>
    </row>
    <row r="19" spans="1:16" x14ac:dyDescent="0.25">
      <c r="A19" s="177" t="s">
        <v>111</v>
      </c>
      <c r="B19" s="178" t="s">
        <v>112</v>
      </c>
      <c r="C19" s="191">
        <v>162142</v>
      </c>
      <c r="D19" s="192">
        <f t="shared" si="0"/>
        <v>1.1703746841853538E-2</v>
      </c>
      <c r="E19" s="191">
        <v>2937</v>
      </c>
      <c r="F19" s="193">
        <f t="shared" si="1"/>
        <v>9.3471328457675334E-3</v>
      </c>
      <c r="G19" s="191">
        <f t="shared" si="3"/>
        <v>165079</v>
      </c>
      <c r="H19" s="193">
        <f t="shared" si="2"/>
        <v>1.1651482756858593E-2</v>
      </c>
      <c r="I19" s="45"/>
      <c r="J19" s="228" t="s">
        <v>71</v>
      </c>
      <c r="K19" s="228"/>
      <c r="L19" s="228"/>
      <c r="M19" s="228"/>
      <c r="N19" s="228"/>
      <c r="O19" s="228"/>
      <c r="P19" s="228"/>
    </row>
    <row r="20" spans="1:16" x14ac:dyDescent="0.25">
      <c r="A20" s="177" t="s">
        <v>113</v>
      </c>
      <c r="B20" s="178" t="s">
        <v>114</v>
      </c>
      <c r="C20" s="185">
        <v>37127</v>
      </c>
      <c r="D20" s="186">
        <f t="shared" si="0"/>
        <v>2.6799040902264451E-3</v>
      </c>
      <c r="E20" s="185">
        <v>1056</v>
      </c>
      <c r="F20" s="187">
        <f t="shared" si="1"/>
        <v>3.3607668658939449E-3</v>
      </c>
      <c r="G20" s="185">
        <f t="shared" si="3"/>
        <v>38183</v>
      </c>
      <c r="H20" s="187">
        <f t="shared" si="2"/>
        <v>2.6950040047803272E-3</v>
      </c>
      <c r="I20" s="45"/>
      <c r="J20" s="228" t="s">
        <v>60</v>
      </c>
      <c r="K20" s="228"/>
      <c r="L20" s="228"/>
      <c r="M20" s="228"/>
      <c r="N20" s="228"/>
      <c r="O20" s="228"/>
      <c r="P20" s="228"/>
    </row>
    <row r="21" spans="1:16" x14ac:dyDescent="0.25">
      <c r="A21" s="177" t="s">
        <v>115</v>
      </c>
      <c r="B21" s="178" t="s">
        <v>116</v>
      </c>
      <c r="C21" s="191">
        <v>85826</v>
      </c>
      <c r="D21" s="192">
        <f t="shared" si="0"/>
        <v>6.1950992121037225E-3</v>
      </c>
      <c r="E21" s="191">
        <v>2265</v>
      </c>
      <c r="F21" s="193">
        <f t="shared" si="1"/>
        <v>7.2084630220168424E-3</v>
      </c>
      <c r="G21" s="191">
        <f t="shared" si="3"/>
        <v>88091</v>
      </c>
      <c r="H21" s="193">
        <f t="shared" si="2"/>
        <v>6.2175732075820077E-3</v>
      </c>
      <c r="I21" s="45"/>
    </row>
    <row r="22" spans="1:16" x14ac:dyDescent="0.25">
      <c r="A22" s="177" t="s">
        <v>117</v>
      </c>
      <c r="B22" s="178" t="s">
        <v>118</v>
      </c>
      <c r="C22" s="185">
        <v>183831</v>
      </c>
      <c r="D22" s="186">
        <f t="shared" si="0"/>
        <v>1.3269303978517458E-2</v>
      </c>
      <c r="E22" s="185">
        <v>4140</v>
      </c>
      <c r="F22" s="187">
        <f t="shared" si="1"/>
        <v>1.3175733735606944E-2</v>
      </c>
      <c r="G22" s="185">
        <f t="shared" si="3"/>
        <v>187971</v>
      </c>
      <c r="H22" s="187">
        <f t="shared" si="2"/>
        <v>1.3267228813413374E-2</v>
      </c>
      <c r="I22" s="45"/>
    </row>
    <row r="23" spans="1:16" x14ac:dyDescent="0.25">
      <c r="A23" s="177" t="s">
        <v>119</v>
      </c>
      <c r="B23" s="178" t="s">
        <v>120</v>
      </c>
      <c r="C23" s="191">
        <v>78211</v>
      </c>
      <c r="D23" s="192">
        <f t="shared" si="0"/>
        <v>5.6454326716594535E-3</v>
      </c>
      <c r="E23" s="191">
        <v>1549</v>
      </c>
      <c r="F23" s="193">
        <f t="shared" si="1"/>
        <v>4.9297612455205687E-3</v>
      </c>
      <c r="G23" s="191">
        <f t="shared" si="3"/>
        <v>79760</v>
      </c>
      <c r="H23" s="193">
        <f t="shared" si="2"/>
        <v>5.6295607841520805E-3</v>
      </c>
      <c r="I23" s="45"/>
    </row>
    <row r="24" spans="1:16" x14ac:dyDescent="0.25">
      <c r="A24" s="177" t="s">
        <v>121</v>
      </c>
      <c r="B24" s="178" t="s">
        <v>122</v>
      </c>
      <c r="C24" s="185">
        <v>61413</v>
      </c>
      <c r="D24" s="186">
        <f t="shared" si="0"/>
        <v>4.4329180890747078E-3</v>
      </c>
      <c r="E24" s="185">
        <v>1636</v>
      </c>
      <c r="F24" s="187">
        <f t="shared" si="1"/>
        <v>5.2066426066311499E-3</v>
      </c>
      <c r="G24" s="185">
        <f t="shared" si="3"/>
        <v>63049</v>
      </c>
      <c r="H24" s="187">
        <f t="shared" si="2"/>
        <v>4.4500774558676598E-3</v>
      </c>
      <c r="I24" s="45"/>
    </row>
    <row r="25" spans="1:16" x14ac:dyDescent="0.25">
      <c r="A25" s="177" t="s">
        <v>125</v>
      </c>
      <c r="B25" s="178" t="s">
        <v>126</v>
      </c>
      <c r="C25" s="191">
        <v>114709</v>
      </c>
      <c r="D25" s="192">
        <f t="shared" si="0"/>
        <v>8.2799342334631213E-3</v>
      </c>
      <c r="E25" s="191">
        <v>2167</v>
      </c>
      <c r="F25" s="193">
        <f t="shared" si="1"/>
        <v>6.8965736727198664E-3</v>
      </c>
      <c r="G25" s="191">
        <f t="shared" si="3"/>
        <v>116876</v>
      </c>
      <c r="H25" s="193">
        <f t="shared" si="2"/>
        <v>8.2492545913811256E-3</v>
      </c>
      <c r="I25" s="45"/>
    </row>
    <row r="26" spans="1:16" x14ac:dyDescent="0.25">
      <c r="A26" s="177" t="s">
        <v>127</v>
      </c>
      <c r="B26" s="178" t="s">
        <v>128</v>
      </c>
      <c r="C26" s="185">
        <v>154878</v>
      </c>
      <c r="D26" s="186">
        <f t="shared" si="0"/>
        <v>1.1179416211546622E-2</v>
      </c>
      <c r="E26" s="185">
        <v>3321</v>
      </c>
      <c r="F26" s="187">
        <f t="shared" si="1"/>
        <v>1.0569229887910788E-2</v>
      </c>
      <c r="G26" s="185">
        <f t="shared" si="3"/>
        <v>158199</v>
      </c>
      <c r="H26" s="187">
        <f t="shared" si="2"/>
        <v>1.1165883732347981E-2</v>
      </c>
      <c r="I26" s="45"/>
    </row>
    <row r="27" spans="1:16" x14ac:dyDescent="0.25">
      <c r="A27" s="177" t="s">
        <v>129</v>
      </c>
      <c r="B27" s="178" t="s">
        <v>130</v>
      </c>
      <c r="C27" s="191">
        <v>30527</v>
      </c>
      <c r="D27" s="192">
        <f t="shared" si="0"/>
        <v>2.2035023611480242E-3</v>
      </c>
      <c r="E27" s="191">
        <v>1009</v>
      </c>
      <c r="F27" s="193">
        <f t="shared" si="1"/>
        <v>3.2111872800066198E-3</v>
      </c>
      <c r="G27" s="191">
        <f t="shared" si="3"/>
        <v>31536</v>
      </c>
      <c r="H27" s="193">
        <f t="shared" si="2"/>
        <v>2.2258504123497994E-3</v>
      </c>
      <c r="I27" s="45"/>
    </row>
    <row r="28" spans="1:16" x14ac:dyDescent="0.25">
      <c r="A28" s="177" t="s">
        <v>133</v>
      </c>
      <c r="B28" s="178" t="s">
        <v>134</v>
      </c>
      <c r="C28" s="185">
        <v>111854</v>
      </c>
      <c r="D28" s="186">
        <f t="shared" si="0"/>
        <v>8.0738543945966228E-3</v>
      </c>
      <c r="E28" s="185">
        <v>2880</v>
      </c>
      <c r="F28" s="187">
        <f t="shared" si="1"/>
        <v>9.1657278160743958E-3</v>
      </c>
      <c r="G28" s="185">
        <f t="shared" si="3"/>
        <v>114734</v>
      </c>
      <c r="H28" s="187">
        <f t="shared" si="2"/>
        <v>8.0980695462500602E-3</v>
      </c>
      <c r="I28" s="45"/>
    </row>
    <row r="29" spans="1:16" x14ac:dyDescent="0.25">
      <c r="A29" s="177" t="s">
        <v>135</v>
      </c>
      <c r="B29" s="178" t="s">
        <v>136</v>
      </c>
      <c r="C29" s="191">
        <v>112944</v>
      </c>
      <c r="D29" s="192">
        <f t="shared" si="0"/>
        <v>8.1525328619747248E-3</v>
      </c>
      <c r="E29" s="191">
        <v>2085</v>
      </c>
      <c r="F29" s="193">
        <f t="shared" si="1"/>
        <v>6.6356050335121923E-3</v>
      </c>
      <c r="G29" s="191">
        <f t="shared" si="3"/>
        <v>115029</v>
      </c>
      <c r="H29" s="193">
        <f t="shared" si="2"/>
        <v>8.1188910160510247E-3</v>
      </c>
      <c r="I29" s="45"/>
    </row>
    <row r="30" spans="1:16" x14ac:dyDescent="0.25">
      <c r="A30" s="177" t="s">
        <v>137</v>
      </c>
      <c r="B30" s="178" t="s">
        <v>138</v>
      </c>
      <c r="C30" s="185">
        <v>118827</v>
      </c>
      <c r="D30" s="186">
        <f t="shared" si="0"/>
        <v>8.5771800395759903E-3</v>
      </c>
      <c r="E30" s="185">
        <v>2289</v>
      </c>
      <c r="F30" s="187">
        <f t="shared" si="1"/>
        <v>7.2848440871507956E-3</v>
      </c>
      <c r="G30" s="185">
        <f t="shared" si="3"/>
        <v>121116</v>
      </c>
      <c r="H30" s="187">
        <f t="shared" si="2"/>
        <v>8.5485191064865011E-3</v>
      </c>
      <c r="I30" s="45"/>
    </row>
    <row r="31" spans="1:16" x14ac:dyDescent="0.25">
      <c r="A31" s="177" t="s">
        <v>141</v>
      </c>
      <c r="B31" s="178" t="s">
        <v>142</v>
      </c>
      <c r="C31" s="191">
        <v>131121</v>
      </c>
      <c r="D31" s="192">
        <f t="shared" si="0"/>
        <v>9.4645865331047952E-3</v>
      </c>
      <c r="E31" s="191">
        <v>2434</v>
      </c>
      <c r="F31" s="193">
        <f t="shared" si="1"/>
        <v>7.7463130223350968E-3</v>
      </c>
      <c r="G31" s="191">
        <f t="shared" si="3"/>
        <v>133555</v>
      </c>
      <c r="H31" s="193">
        <f t="shared" si="2"/>
        <v>9.426479319551543E-3</v>
      </c>
      <c r="I31" s="45"/>
    </row>
    <row r="32" spans="1:16" x14ac:dyDescent="0.25">
      <c r="A32" s="177" t="s">
        <v>143</v>
      </c>
      <c r="B32" s="178" t="s">
        <v>144</v>
      </c>
      <c r="C32" s="185">
        <v>95637</v>
      </c>
      <c r="D32" s="186">
        <f t="shared" si="0"/>
        <v>6.9032776005868114E-3</v>
      </c>
      <c r="E32" s="185">
        <v>1654</v>
      </c>
      <c r="F32" s="187">
        <f t="shared" si="1"/>
        <v>5.2639284054816146E-3</v>
      </c>
      <c r="G32" s="185">
        <f t="shared" si="3"/>
        <v>97291</v>
      </c>
      <c r="H32" s="187">
        <f t="shared" si="2"/>
        <v>6.866920740357824E-3</v>
      </c>
      <c r="I32" s="45"/>
    </row>
    <row r="33" spans="1:9" x14ac:dyDescent="0.25">
      <c r="A33" s="177" t="s">
        <v>145</v>
      </c>
      <c r="B33" s="178" t="s">
        <v>146</v>
      </c>
      <c r="C33" s="191">
        <v>215444</v>
      </c>
      <c r="D33" s="192">
        <f t="shared" si="0"/>
        <v>1.5551196078722931E-2</v>
      </c>
      <c r="E33" s="191">
        <v>4551</v>
      </c>
      <c r="F33" s="193">
        <f t="shared" si="1"/>
        <v>1.4483759476025893E-2</v>
      </c>
      <c r="G33" s="191">
        <f t="shared" si="3"/>
        <v>219995</v>
      </c>
      <c r="H33" s="193">
        <f t="shared" si="2"/>
        <v>1.5527522877501717E-2</v>
      </c>
      <c r="I33" s="45"/>
    </row>
    <row r="34" spans="1:9" x14ac:dyDescent="0.25">
      <c r="A34" s="177" t="s">
        <v>123</v>
      </c>
      <c r="B34" s="178" t="s">
        <v>124</v>
      </c>
      <c r="C34" s="185">
        <v>29912</v>
      </c>
      <c r="D34" s="186">
        <f t="shared" si="0"/>
        <v>2.159110381847535E-3</v>
      </c>
      <c r="E34" s="185">
        <v>1112</v>
      </c>
      <c r="F34" s="187">
        <f t="shared" si="1"/>
        <v>3.5389893512065024E-3</v>
      </c>
      <c r="G34" s="185">
        <f t="shared" si="3"/>
        <v>31024</v>
      </c>
      <c r="H34" s="187">
        <f t="shared" si="2"/>
        <v>2.1897128105257541E-3</v>
      </c>
      <c r="I34" s="45"/>
    </row>
    <row r="35" spans="1:9" x14ac:dyDescent="0.25">
      <c r="A35" s="177" t="s">
        <v>153</v>
      </c>
      <c r="B35" s="178" t="s">
        <v>154</v>
      </c>
      <c r="C35" s="191">
        <v>34018</v>
      </c>
      <c r="D35" s="192">
        <f t="shared" si="0"/>
        <v>2.4554900029984438E-3</v>
      </c>
      <c r="E35" s="191">
        <v>1389</v>
      </c>
      <c r="F35" s="193">
        <f t="shared" si="1"/>
        <v>4.4205541446275471E-3</v>
      </c>
      <c r="G35" s="191">
        <f t="shared" si="3"/>
        <v>35407</v>
      </c>
      <c r="H35" s="193">
        <f t="shared" si="2"/>
        <v>2.4990704448905809E-3</v>
      </c>
      <c r="I35" s="45"/>
    </row>
    <row r="36" spans="1:9" x14ac:dyDescent="0.25">
      <c r="A36" s="177" t="s">
        <v>147</v>
      </c>
      <c r="B36" s="178" t="s">
        <v>148</v>
      </c>
      <c r="C36" s="185">
        <v>172673</v>
      </c>
      <c r="D36" s="186">
        <f t="shared" si="0"/>
        <v>1.2463896328054273E-2</v>
      </c>
      <c r="E36" s="185">
        <v>4876</v>
      </c>
      <c r="F36" s="187">
        <f t="shared" si="1"/>
        <v>1.5518086399714843E-2</v>
      </c>
      <c r="G36" s="185">
        <f t="shared" si="3"/>
        <v>177549</v>
      </c>
      <c r="H36" s="187">
        <f t="shared" si="2"/>
        <v>1.2531630988784074E-2</v>
      </c>
      <c r="I36" s="45"/>
    </row>
    <row r="37" spans="1:9" x14ac:dyDescent="0.25">
      <c r="A37" s="177" t="s">
        <v>155</v>
      </c>
      <c r="B37" s="178" t="s">
        <v>156</v>
      </c>
      <c r="C37" s="191">
        <v>238990</v>
      </c>
      <c r="D37" s="192">
        <f t="shared" si="0"/>
        <v>1.7250795338250281E-2</v>
      </c>
      <c r="E37" s="191">
        <v>5065</v>
      </c>
      <c r="F37" s="193">
        <f t="shared" si="1"/>
        <v>1.6119587287644725E-2</v>
      </c>
      <c r="G37" s="191">
        <f t="shared" si="3"/>
        <v>244055</v>
      </c>
      <c r="H37" s="193">
        <f t="shared" si="2"/>
        <v>1.7225707838217603E-2</v>
      </c>
      <c r="I37" s="45"/>
    </row>
    <row r="38" spans="1:9" x14ac:dyDescent="0.25">
      <c r="A38" s="177" t="s">
        <v>149</v>
      </c>
      <c r="B38" s="178" t="s">
        <v>150</v>
      </c>
      <c r="C38" s="185">
        <v>46267</v>
      </c>
      <c r="D38" s="186">
        <f t="shared" ref="D38:D69" si="4">C38/$C$106</f>
        <v>3.3396483029198951E-3</v>
      </c>
      <c r="E38" s="185">
        <v>1286</v>
      </c>
      <c r="F38" s="187">
        <f t="shared" ref="F38:F69" si="5">E38/$E$106</f>
        <v>4.092752073427664E-3</v>
      </c>
      <c r="G38" s="185">
        <f t="shared" si="3"/>
        <v>47553</v>
      </c>
      <c r="H38" s="187">
        <f t="shared" ref="H38:H69" si="6">G38/$G$106</f>
        <v>3.356350350661784E-3</v>
      </c>
      <c r="I38" s="45"/>
    </row>
    <row r="39" spans="1:9" x14ac:dyDescent="0.25">
      <c r="A39" s="177" t="s">
        <v>151</v>
      </c>
      <c r="B39" s="178" t="s">
        <v>152</v>
      </c>
      <c r="C39" s="191">
        <v>322222</v>
      </c>
      <c r="D39" s="192">
        <f t="shared" si="4"/>
        <v>2.3258654234410151E-2</v>
      </c>
      <c r="E39" s="191">
        <v>7119</v>
      </c>
      <c r="F39" s="193">
        <f t="shared" si="5"/>
        <v>2.2656533445358895E-2</v>
      </c>
      <c r="G39" s="191">
        <f t="shared" si="3"/>
        <v>329341</v>
      </c>
      <c r="H39" s="193">
        <f t="shared" si="6"/>
        <v>2.3245300629556549E-2</v>
      </c>
      <c r="I39" s="45"/>
    </row>
    <row r="40" spans="1:9" x14ac:dyDescent="0.25">
      <c r="A40" s="177" t="s">
        <v>175</v>
      </c>
      <c r="B40" s="178" t="s">
        <v>176</v>
      </c>
      <c r="C40" s="185">
        <v>249968</v>
      </c>
      <c r="D40" s="186">
        <f t="shared" si="4"/>
        <v>1.8043210214284053E-2</v>
      </c>
      <c r="E40" s="185">
        <v>6416</v>
      </c>
      <c r="F40" s="187">
        <f t="shared" si="5"/>
        <v>2.0419204745810181E-2</v>
      </c>
      <c r="G40" s="185">
        <f t="shared" si="3"/>
        <v>256384</v>
      </c>
      <c r="H40" s="187">
        <f t="shared" si="6"/>
        <v>1.8095904113390762E-2</v>
      </c>
      <c r="I40" s="45"/>
    </row>
    <row r="41" spans="1:9" x14ac:dyDescent="0.25">
      <c r="A41" s="177" t="s">
        <v>177</v>
      </c>
      <c r="B41" s="178" t="s">
        <v>178</v>
      </c>
      <c r="C41" s="191">
        <v>207027</v>
      </c>
      <c r="D41" s="192">
        <f t="shared" si="4"/>
        <v>1.4943639509987618E-2</v>
      </c>
      <c r="E41" s="191">
        <v>3931</v>
      </c>
      <c r="F41" s="193">
        <f t="shared" si="5"/>
        <v>1.2510581960065433E-2</v>
      </c>
      <c r="G41" s="191">
        <f t="shared" si="3"/>
        <v>210958</v>
      </c>
      <c r="H41" s="193">
        <f t="shared" si="6"/>
        <v>1.4889680089056603E-2</v>
      </c>
      <c r="I41" s="45"/>
    </row>
    <row r="42" spans="1:9" x14ac:dyDescent="0.25">
      <c r="A42" s="177" t="s">
        <v>179</v>
      </c>
      <c r="B42" s="178" t="s">
        <v>180</v>
      </c>
      <c r="C42" s="185">
        <v>59818</v>
      </c>
      <c r="D42" s="186">
        <f t="shared" si="4"/>
        <v>4.3177876712140895E-3</v>
      </c>
      <c r="E42" s="185">
        <v>1202</v>
      </c>
      <c r="F42" s="187">
        <f t="shared" si="5"/>
        <v>3.8254183454588275E-3</v>
      </c>
      <c r="G42" s="185">
        <f t="shared" si="3"/>
        <v>61020</v>
      </c>
      <c r="H42" s="187">
        <f t="shared" si="6"/>
        <v>4.3068680923891668E-3</v>
      </c>
      <c r="I42" s="45"/>
    </row>
    <row r="43" spans="1:9" x14ac:dyDescent="0.25">
      <c r="A43" s="177" t="s">
        <v>181</v>
      </c>
      <c r="B43" s="178" t="s">
        <v>182</v>
      </c>
      <c r="C43" s="191">
        <v>136028</v>
      </c>
      <c r="D43" s="192">
        <f t="shared" si="4"/>
        <v>9.8187840004665856E-3</v>
      </c>
      <c r="E43" s="191">
        <v>2497</v>
      </c>
      <c r="F43" s="193">
        <f t="shared" si="5"/>
        <v>7.9468133183117247E-3</v>
      </c>
      <c r="G43" s="191">
        <f t="shared" si="3"/>
        <v>138525</v>
      </c>
      <c r="H43" s="193">
        <f t="shared" si="6"/>
        <v>9.7772681497576095E-3</v>
      </c>
      <c r="I43" s="45"/>
    </row>
    <row r="44" spans="1:9" x14ac:dyDescent="0.25">
      <c r="A44" s="177" t="s">
        <v>183</v>
      </c>
      <c r="B44" s="178" t="s">
        <v>184</v>
      </c>
      <c r="C44" s="185">
        <v>262591</v>
      </c>
      <c r="D44" s="186">
        <f t="shared" si="4"/>
        <v>1.8954364612186615E-2</v>
      </c>
      <c r="E44" s="185">
        <v>4622</v>
      </c>
      <c r="F44" s="187">
        <f t="shared" si="5"/>
        <v>1.4709720127047172E-2</v>
      </c>
      <c r="G44" s="185">
        <f t="shared" si="3"/>
        <v>267213</v>
      </c>
      <c r="H44" s="187">
        <f t="shared" si="6"/>
        <v>1.8860228508220035E-2</v>
      </c>
      <c r="I44" s="45"/>
    </row>
    <row r="45" spans="1:9" x14ac:dyDescent="0.25">
      <c r="A45" s="177" t="s">
        <v>185</v>
      </c>
      <c r="B45" s="178" t="s">
        <v>186</v>
      </c>
      <c r="C45" s="191">
        <v>63829</v>
      </c>
      <c r="D45" s="192">
        <f t="shared" si="4"/>
        <v>4.6073099947494759E-3</v>
      </c>
      <c r="E45" s="191">
        <v>1197</v>
      </c>
      <c r="F45" s="193">
        <f t="shared" si="5"/>
        <v>3.8095056235559204E-3</v>
      </c>
      <c r="G45" s="191">
        <f t="shared" si="3"/>
        <v>65026</v>
      </c>
      <c r="H45" s="193">
        <f t="shared" si="6"/>
        <v>4.5896165941608979E-3</v>
      </c>
      <c r="I45" s="45"/>
    </row>
    <row r="46" spans="1:9" x14ac:dyDescent="0.25">
      <c r="A46" s="177" t="s">
        <v>187</v>
      </c>
      <c r="B46" s="178" t="s">
        <v>188</v>
      </c>
      <c r="C46" s="185">
        <v>109020</v>
      </c>
      <c r="D46" s="186">
        <f t="shared" si="4"/>
        <v>7.8692903794135554E-3</v>
      </c>
      <c r="E46" s="185">
        <v>2617</v>
      </c>
      <c r="F46" s="187">
        <f t="shared" si="5"/>
        <v>8.3287186439814902E-3</v>
      </c>
      <c r="G46" s="185">
        <f t="shared" si="3"/>
        <v>111637</v>
      </c>
      <c r="H46" s="187">
        <f t="shared" si="6"/>
        <v>7.8794794039667229E-3</v>
      </c>
      <c r="I46" s="45"/>
    </row>
    <row r="47" spans="1:9" x14ac:dyDescent="0.25">
      <c r="A47" s="177" t="s">
        <v>195</v>
      </c>
      <c r="B47" s="178" t="s">
        <v>196</v>
      </c>
      <c r="C47" s="191">
        <v>84835</v>
      </c>
      <c r="D47" s="192">
        <f t="shared" si="4"/>
        <v>6.1235667706617952E-3</v>
      </c>
      <c r="E47" s="191">
        <v>1475</v>
      </c>
      <c r="F47" s="193">
        <f t="shared" si="5"/>
        <v>4.694252961357546E-3</v>
      </c>
      <c r="G47" s="191">
        <f t="shared" si="3"/>
        <v>86310</v>
      </c>
      <c r="H47" s="193">
        <f t="shared" si="6"/>
        <v>6.0918679949870371E-3</v>
      </c>
      <c r="I47" s="45"/>
    </row>
    <row r="48" spans="1:9" x14ac:dyDescent="0.25">
      <c r="A48" s="177" t="s">
        <v>189</v>
      </c>
      <c r="B48" s="178" t="s">
        <v>190</v>
      </c>
      <c r="C48" s="185">
        <v>182511</v>
      </c>
      <c r="D48" s="186">
        <f t="shared" si="4"/>
        <v>1.3174023632701775E-2</v>
      </c>
      <c r="E48" s="185">
        <v>3289</v>
      </c>
      <c r="F48" s="187">
        <f t="shared" si="5"/>
        <v>1.0467388467732182E-2</v>
      </c>
      <c r="G48" s="185">
        <f t="shared" si="3"/>
        <v>185800</v>
      </c>
      <c r="H48" s="187">
        <f t="shared" si="6"/>
        <v>1.3113996911928993E-2</v>
      </c>
      <c r="I48" s="45"/>
    </row>
    <row r="49" spans="1:9" x14ac:dyDescent="0.25">
      <c r="A49" s="177" t="s">
        <v>157</v>
      </c>
      <c r="B49" s="178" t="s">
        <v>158</v>
      </c>
      <c r="C49" s="191">
        <v>57974</v>
      </c>
      <c r="D49" s="192">
        <f t="shared" si="4"/>
        <v>4.1846839153927857E-3</v>
      </c>
      <c r="E49" s="191">
        <v>1219</v>
      </c>
      <c r="F49" s="193">
        <f t="shared" si="5"/>
        <v>3.8795215999287108E-3</v>
      </c>
      <c r="G49" s="191">
        <f t="shared" si="3"/>
        <v>59193</v>
      </c>
      <c r="H49" s="193">
        <f t="shared" si="6"/>
        <v>4.1779161421303173E-3</v>
      </c>
      <c r="I49" s="45"/>
    </row>
    <row r="50" spans="1:9" x14ac:dyDescent="0.25">
      <c r="A50" s="177" t="s">
        <v>191</v>
      </c>
      <c r="B50" s="178" t="s">
        <v>192</v>
      </c>
      <c r="C50" s="185">
        <v>292803</v>
      </c>
      <c r="D50" s="186">
        <f t="shared" si="4"/>
        <v>2.113512961808317E-2</v>
      </c>
      <c r="E50" s="185">
        <v>5639</v>
      </c>
      <c r="F50" s="187">
        <f t="shared" si="5"/>
        <v>1.7946367762098441E-2</v>
      </c>
      <c r="G50" s="185">
        <f t="shared" si="3"/>
        <v>298442</v>
      </c>
      <c r="H50" s="187">
        <f t="shared" si="6"/>
        <v>2.106441047572612E-2</v>
      </c>
      <c r="I50" s="45"/>
    </row>
    <row r="51" spans="1:9" x14ac:dyDescent="0.25">
      <c r="A51" s="177" t="s">
        <v>193</v>
      </c>
      <c r="B51" s="178" t="s">
        <v>194</v>
      </c>
      <c r="C51" s="191">
        <v>146685</v>
      </c>
      <c r="D51" s="192">
        <f t="shared" si="4"/>
        <v>1.0588028428767908E-2</v>
      </c>
      <c r="E51" s="191">
        <v>2419</v>
      </c>
      <c r="F51" s="193">
        <f t="shared" si="5"/>
        <v>7.6985748566263754E-3</v>
      </c>
      <c r="G51" s="191">
        <f t="shared" si="3"/>
        <v>149104</v>
      </c>
      <c r="H51" s="193">
        <f t="shared" si="6"/>
        <v>1.0523947231196236E-2</v>
      </c>
      <c r="I51" s="45"/>
    </row>
    <row r="52" spans="1:9" x14ac:dyDescent="0.25">
      <c r="A52" s="177" t="s">
        <v>197</v>
      </c>
      <c r="B52" s="178" t="s">
        <v>198</v>
      </c>
      <c r="C52" s="185">
        <v>47233</v>
      </c>
      <c r="D52" s="186">
        <f t="shared" si="4"/>
        <v>3.4093761923577365E-3</v>
      </c>
      <c r="E52" s="185">
        <v>1163</v>
      </c>
      <c r="F52" s="187">
        <f t="shared" si="5"/>
        <v>3.7012991146161533E-3</v>
      </c>
      <c r="G52" s="185">
        <f t="shared" si="3"/>
        <v>48396</v>
      </c>
      <c r="H52" s="187">
        <f t="shared" si="6"/>
        <v>3.4158503474150462E-3</v>
      </c>
      <c r="I52" s="45"/>
    </row>
    <row r="53" spans="1:9" x14ac:dyDescent="0.25">
      <c r="A53" s="177" t="s">
        <v>199</v>
      </c>
      <c r="B53" s="178" t="s">
        <v>200</v>
      </c>
      <c r="C53" s="191">
        <v>81449</v>
      </c>
      <c r="D53" s="192">
        <f t="shared" si="4"/>
        <v>5.8791582472285326E-3</v>
      </c>
      <c r="E53" s="191">
        <v>2299</v>
      </c>
      <c r="F53" s="193">
        <f t="shared" si="5"/>
        <v>7.316669530956609E-3</v>
      </c>
      <c r="G53" s="191">
        <f t="shared" si="3"/>
        <v>83748</v>
      </c>
      <c r="H53" s="193">
        <f t="shared" si="6"/>
        <v>5.9110388233596847E-3</v>
      </c>
      <c r="I53" s="45"/>
    </row>
    <row r="54" spans="1:9" x14ac:dyDescent="0.25">
      <c r="A54" s="177" t="s">
        <v>201</v>
      </c>
      <c r="B54" s="178" t="s">
        <v>202</v>
      </c>
      <c r="C54" s="185">
        <v>17381</v>
      </c>
      <c r="D54" s="186">
        <f t="shared" si="4"/>
        <v>1.2545967353200056E-3</v>
      </c>
      <c r="E54" s="185">
        <v>505</v>
      </c>
      <c r="F54" s="187">
        <f t="shared" si="5"/>
        <v>1.6071849121936006E-3</v>
      </c>
      <c r="G54" s="185">
        <f t="shared" si="3"/>
        <v>17886</v>
      </c>
      <c r="H54" s="187">
        <f t="shared" si="6"/>
        <v>1.2624163012204628E-3</v>
      </c>
      <c r="I54" s="45"/>
    </row>
    <row r="55" spans="1:9" x14ac:dyDescent="0.25">
      <c r="A55" s="177" t="s">
        <v>203</v>
      </c>
      <c r="B55" s="178" t="s">
        <v>204</v>
      </c>
      <c r="C55" s="191">
        <v>176203</v>
      </c>
      <c r="D55" s="192">
        <f t="shared" si="4"/>
        <v>1.2718699071031065E-2</v>
      </c>
      <c r="E55" s="191">
        <v>3264</v>
      </c>
      <c r="F55" s="193">
        <f t="shared" si="5"/>
        <v>1.0387824858217648E-2</v>
      </c>
      <c r="G55" s="191">
        <f t="shared" si="3"/>
        <v>179467</v>
      </c>
      <c r="H55" s="193">
        <f t="shared" si="6"/>
        <v>1.2667005833117119E-2</v>
      </c>
      <c r="I55" s="45"/>
    </row>
    <row r="56" spans="1:9" x14ac:dyDescent="0.25">
      <c r="A56" s="177" t="s">
        <v>205</v>
      </c>
      <c r="B56" s="178" t="s">
        <v>206</v>
      </c>
      <c r="C56" s="185">
        <v>123930</v>
      </c>
      <c r="D56" s="186">
        <f t="shared" si="4"/>
        <v>8.945525194649806E-3</v>
      </c>
      <c r="E56" s="185">
        <v>2978</v>
      </c>
      <c r="F56" s="187">
        <f t="shared" si="5"/>
        <v>9.4776171653713718E-3</v>
      </c>
      <c r="G56" s="185">
        <f t="shared" si="3"/>
        <v>126908</v>
      </c>
      <c r="H56" s="187">
        <f t="shared" si="6"/>
        <v>8.9573257271210165E-3</v>
      </c>
      <c r="I56" s="45"/>
    </row>
    <row r="57" spans="1:9" x14ac:dyDescent="0.25">
      <c r="A57" s="177" t="s">
        <v>207</v>
      </c>
      <c r="B57" s="178" t="s">
        <v>208</v>
      </c>
      <c r="C57" s="191">
        <v>110032</v>
      </c>
      <c r="D57" s="192">
        <f t="shared" si="4"/>
        <v>7.9423386445389137E-3</v>
      </c>
      <c r="E57" s="191">
        <v>2703</v>
      </c>
      <c r="F57" s="193">
        <f t="shared" si="5"/>
        <v>8.6024174607114891E-3</v>
      </c>
      <c r="G57" s="191">
        <f t="shared" si="3"/>
        <v>112735</v>
      </c>
      <c r="H57" s="193">
        <f t="shared" si="6"/>
        <v>7.9569776203784453E-3</v>
      </c>
      <c r="I57" s="45"/>
    </row>
    <row r="58" spans="1:9" x14ac:dyDescent="0.25">
      <c r="A58" s="177" t="s">
        <v>159</v>
      </c>
      <c r="B58" s="178" t="s">
        <v>160</v>
      </c>
      <c r="C58" s="185">
        <v>42774</v>
      </c>
      <c r="D58" s="186">
        <f t="shared" si="4"/>
        <v>3.087516296909149E-3</v>
      </c>
      <c r="E58" s="185">
        <v>1093</v>
      </c>
      <c r="F58" s="187">
        <f t="shared" si="5"/>
        <v>3.4785210079754563E-3</v>
      </c>
      <c r="G58" s="185">
        <f t="shared" si="3"/>
        <v>43867</v>
      </c>
      <c r="H58" s="187">
        <f t="shared" si="6"/>
        <v>3.0961878500300817E-3</v>
      </c>
      <c r="I58" s="45"/>
    </row>
    <row r="59" spans="1:9" x14ac:dyDescent="0.25">
      <c r="A59" s="177" t="s">
        <v>209</v>
      </c>
      <c r="B59" s="178" t="s">
        <v>210</v>
      </c>
      <c r="C59" s="191">
        <v>68931</v>
      </c>
      <c r="D59" s="192">
        <f t="shared" si="4"/>
        <v>4.9755829677431279E-3</v>
      </c>
      <c r="E59" s="191">
        <v>1448</v>
      </c>
      <c r="F59" s="193">
        <f t="shared" si="5"/>
        <v>4.6083242630818484E-3</v>
      </c>
      <c r="G59" s="191">
        <f t="shared" si="3"/>
        <v>70379</v>
      </c>
      <c r="H59" s="193">
        <f t="shared" si="6"/>
        <v>4.9674380444814353E-3</v>
      </c>
      <c r="I59" s="45"/>
    </row>
    <row r="60" spans="1:9" x14ac:dyDescent="0.25">
      <c r="A60" s="177" t="s">
        <v>211</v>
      </c>
      <c r="B60" s="178" t="s">
        <v>212</v>
      </c>
      <c r="C60" s="185">
        <v>147654</v>
      </c>
      <c r="D60" s="186">
        <f t="shared" si="4"/>
        <v>1.065797286444624E-2</v>
      </c>
      <c r="E60" s="185">
        <v>3873</v>
      </c>
      <c r="F60" s="187">
        <f t="shared" si="5"/>
        <v>1.2325994385991712E-2</v>
      </c>
      <c r="G60" s="185">
        <f t="shared" si="3"/>
        <v>151527</v>
      </c>
      <c r="H60" s="187">
        <f t="shared" si="6"/>
        <v>1.069496560857839E-2</v>
      </c>
      <c r="I60" s="45"/>
    </row>
    <row r="61" spans="1:9" x14ac:dyDescent="0.25">
      <c r="A61" s="177" t="s">
        <v>213</v>
      </c>
      <c r="B61" s="178" t="s">
        <v>214</v>
      </c>
      <c r="C61" s="191">
        <v>42237</v>
      </c>
      <c r="D61" s="192">
        <f t="shared" si="4"/>
        <v>3.0487545198614047E-3</v>
      </c>
      <c r="E61" s="191">
        <v>1138</v>
      </c>
      <c r="F61" s="193">
        <f t="shared" si="5"/>
        <v>3.6217355051016186E-3</v>
      </c>
      <c r="G61" s="191">
        <f t="shared" si="3"/>
        <v>43375</v>
      </c>
      <c r="H61" s="193">
        <f t="shared" si="6"/>
        <v>3.0614618732772879E-3</v>
      </c>
      <c r="I61" s="45"/>
    </row>
    <row r="62" spans="1:9" x14ac:dyDescent="0.25">
      <c r="A62" s="177" t="s">
        <v>215</v>
      </c>
      <c r="B62" s="178" t="s">
        <v>216</v>
      </c>
      <c r="C62" s="185">
        <v>199408</v>
      </c>
      <c r="D62" s="186">
        <f t="shared" si="4"/>
        <v>1.4393684241222695E-2</v>
      </c>
      <c r="E62" s="185">
        <v>3917</v>
      </c>
      <c r="F62" s="187">
        <f t="shared" si="5"/>
        <v>1.2466026338737293E-2</v>
      </c>
      <c r="G62" s="185">
        <f t="shared" si="3"/>
        <v>203325</v>
      </c>
      <c r="H62" s="187">
        <f t="shared" si="6"/>
        <v>1.4350933380613362E-2</v>
      </c>
      <c r="I62" s="45"/>
    </row>
    <row r="63" spans="1:9" x14ac:dyDescent="0.25">
      <c r="A63" s="177" t="s">
        <v>217</v>
      </c>
      <c r="B63" s="178" t="s">
        <v>218</v>
      </c>
      <c r="C63" s="191">
        <v>211877</v>
      </c>
      <c r="D63" s="192">
        <f t="shared" si="4"/>
        <v>1.5293722598780094E-2</v>
      </c>
      <c r="E63" s="191">
        <v>6724</v>
      </c>
      <c r="F63" s="193">
        <f t="shared" si="5"/>
        <v>2.1399428415029249E-2</v>
      </c>
      <c r="G63" s="191">
        <f t="shared" si="3"/>
        <v>218601</v>
      </c>
      <c r="H63" s="193">
        <f t="shared" si="6"/>
        <v>1.5429132610035468E-2</v>
      </c>
      <c r="I63" s="45"/>
    </row>
    <row r="64" spans="1:9" x14ac:dyDescent="0.25">
      <c r="A64" s="177" t="s">
        <v>219</v>
      </c>
      <c r="B64" s="178" t="s">
        <v>220</v>
      </c>
      <c r="C64" s="185">
        <v>58097</v>
      </c>
      <c r="D64" s="186">
        <f t="shared" si="4"/>
        <v>4.1935623112528833E-3</v>
      </c>
      <c r="E64" s="185">
        <v>1250</v>
      </c>
      <c r="F64" s="187">
        <f t="shared" si="5"/>
        <v>3.9781804757267336E-3</v>
      </c>
      <c r="G64" s="185">
        <f t="shared" si="3"/>
        <v>59347</v>
      </c>
      <c r="H64" s="187">
        <f t="shared" si="6"/>
        <v>4.1887856551789558E-3</v>
      </c>
      <c r="I64" s="45"/>
    </row>
    <row r="65" spans="1:9" x14ac:dyDescent="0.25">
      <c r="A65" s="177" t="s">
        <v>221</v>
      </c>
      <c r="B65" s="178" t="s">
        <v>222</v>
      </c>
      <c r="C65" s="191">
        <v>481666</v>
      </c>
      <c r="D65" s="192">
        <f t="shared" si="4"/>
        <v>3.4767653823982843E-2</v>
      </c>
      <c r="E65" s="191">
        <v>12909</v>
      </c>
      <c r="F65" s="193">
        <f t="shared" si="5"/>
        <v>4.1083465408925129E-2</v>
      </c>
      <c r="G65" s="191">
        <f t="shared" si="3"/>
        <v>494575</v>
      </c>
      <c r="H65" s="193">
        <f t="shared" si="6"/>
        <v>3.4907723480717343E-2</v>
      </c>
      <c r="I65" s="45"/>
    </row>
    <row r="66" spans="1:9" x14ac:dyDescent="0.25">
      <c r="A66" s="177" t="s">
        <v>223</v>
      </c>
      <c r="B66" s="178" t="s">
        <v>224</v>
      </c>
      <c r="C66" s="185">
        <v>159158</v>
      </c>
      <c r="D66" s="186">
        <f t="shared" si="4"/>
        <v>1.148835551464596E-2</v>
      </c>
      <c r="E66" s="185">
        <v>3202</v>
      </c>
      <c r="F66" s="187">
        <f t="shared" si="5"/>
        <v>1.0190507106621602E-2</v>
      </c>
      <c r="G66" s="185">
        <f t="shared" si="3"/>
        <v>162360</v>
      </c>
      <c r="H66" s="187">
        <f t="shared" si="6"/>
        <v>1.1459572328421914E-2</v>
      </c>
      <c r="I66" s="45"/>
    </row>
    <row r="67" spans="1:9" x14ac:dyDescent="0.25">
      <c r="A67" s="177" t="s">
        <v>225</v>
      </c>
      <c r="B67" s="178" t="s">
        <v>226</v>
      </c>
      <c r="C67" s="191">
        <v>71983</v>
      </c>
      <c r="D67" s="192">
        <f t="shared" si="4"/>
        <v>5.1958826764018154E-3</v>
      </c>
      <c r="E67" s="191">
        <v>1507</v>
      </c>
      <c r="F67" s="193">
        <f t="shared" si="5"/>
        <v>4.7960943815361506E-3</v>
      </c>
      <c r="G67" s="191">
        <f t="shared" si="3"/>
        <v>73490</v>
      </c>
      <c r="H67" s="193">
        <f t="shared" si="6"/>
        <v>5.1870163243146489E-3</v>
      </c>
      <c r="I67" s="45"/>
    </row>
    <row r="68" spans="1:9" x14ac:dyDescent="0.25">
      <c r="A68" s="177" t="s">
        <v>229</v>
      </c>
      <c r="B68" s="178" t="s">
        <v>230</v>
      </c>
      <c r="C68" s="185">
        <v>296192</v>
      </c>
      <c r="D68" s="186">
        <f t="shared" si="4"/>
        <v>2.1379754687756922E-2</v>
      </c>
      <c r="E68" s="185">
        <v>8683</v>
      </c>
      <c r="F68" s="187">
        <f t="shared" si="5"/>
        <v>2.7634032856588185E-2</v>
      </c>
      <c r="G68" s="185">
        <f t="shared" si="3"/>
        <v>304875</v>
      </c>
      <c r="H68" s="187">
        <f t="shared" si="6"/>
        <v>2.1518459679894252E-2</v>
      </c>
      <c r="I68" s="45"/>
    </row>
    <row r="69" spans="1:9" x14ac:dyDescent="0.25">
      <c r="A69" s="177" t="s">
        <v>231</v>
      </c>
      <c r="B69" s="178" t="s">
        <v>232</v>
      </c>
      <c r="C69" s="191">
        <v>147986</v>
      </c>
      <c r="D69" s="192">
        <f t="shared" si="4"/>
        <v>1.0681937315060487E-2</v>
      </c>
      <c r="E69" s="191">
        <v>3379</v>
      </c>
      <c r="F69" s="193">
        <f t="shared" si="5"/>
        <v>1.0753817461984507E-2</v>
      </c>
      <c r="G69" s="191">
        <f t="shared" si="3"/>
        <v>151365</v>
      </c>
      <c r="H69" s="193">
        <f t="shared" si="6"/>
        <v>1.068353144550125E-2</v>
      </c>
      <c r="I69" s="45"/>
    </row>
    <row r="70" spans="1:9" x14ac:dyDescent="0.25">
      <c r="A70" s="177" t="s">
        <v>233</v>
      </c>
      <c r="B70" s="178" t="s">
        <v>234</v>
      </c>
      <c r="C70" s="185">
        <v>167273</v>
      </c>
      <c r="D70" s="186">
        <f t="shared" ref="D70:D101" si="7">C70/$C$106</f>
        <v>1.2074113095171929E-2</v>
      </c>
      <c r="E70" s="185">
        <v>3425</v>
      </c>
      <c r="F70" s="187">
        <f t="shared" ref="F70:F101" si="8">E70/$E$106</f>
        <v>1.0900214503491251E-2</v>
      </c>
      <c r="G70" s="185">
        <f t="shared" si="3"/>
        <v>170698</v>
      </c>
      <c r="H70" s="187">
        <f t="shared" ref="H70:H101" si="9">G70/$G$106</f>
        <v>1.2048078820626779E-2</v>
      </c>
      <c r="I70" s="45"/>
    </row>
    <row r="71" spans="1:9" x14ac:dyDescent="0.25">
      <c r="A71" s="177" t="s">
        <v>167</v>
      </c>
      <c r="B71" s="178" t="s">
        <v>168</v>
      </c>
      <c r="C71" s="191">
        <v>59884</v>
      </c>
      <c r="D71" s="192">
        <f t="shared" si="7"/>
        <v>4.3225516885048738E-3</v>
      </c>
      <c r="E71" s="191">
        <v>1499</v>
      </c>
      <c r="F71" s="193">
        <f t="shared" si="8"/>
        <v>4.7706340264914993E-3</v>
      </c>
      <c r="G71" s="191">
        <f t="shared" ref="G71:G105" si="10">C71+E71</f>
        <v>61383</v>
      </c>
      <c r="H71" s="193">
        <f t="shared" si="9"/>
        <v>4.332489087432387E-3</v>
      </c>
      <c r="I71" s="45"/>
    </row>
    <row r="72" spans="1:9" x14ac:dyDescent="0.25">
      <c r="A72" s="177" t="s">
        <v>235</v>
      </c>
      <c r="B72" s="178" t="s">
        <v>236</v>
      </c>
      <c r="C72" s="185">
        <v>121693</v>
      </c>
      <c r="D72" s="186">
        <f t="shared" si="7"/>
        <v>8.7840538813242879E-3</v>
      </c>
      <c r="E72" s="185">
        <v>3389</v>
      </c>
      <c r="F72" s="187">
        <f t="shared" si="8"/>
        <v>1.0785642905790321E-2</v>
      </c>
      <c r="G72" s="185">
        <f t="shared" si="10"/>
        <v>125082</v>
      </c>
      <c r="H72" s="187">
        <f t="shared" si="9"/>
        <v>8.8284443581157293E-3</v>
      </c>
      <c r="I72" s="45"/>
    </row>
    <row r="73" spans="1:9" x14ac:dyDescent="0.25">
      <c r="A73" s="177" t="s">
        <v>107</v>
      </c>
      <c r="B73" s="178" t="s">
        <v>108</v>
      </c>
      <c r="C73" s="191">
        <v>237311</v>
      </c>
      <c r="D73" s="192">
        <f t="shared" si="7"/>
        <v>1.7129601625655938E-2</v>
      </c>
      <c r="E73" s="191">
        <v>4342</v>
      </c>
      <c r="F73" s="193">
        <f t="shared" si="8"/>
        <v>1.3818607700484382E-2</v>
      </c>
      <c r="G73" s="191">
        <f t="shared" si="10"/>
        <v>241653</v>
      </c>
      <c r="H73" s="193">
        <f t="shared" si="9"/>
        <v>1.7056171667160266E-2</v>
      </c>
      <c r="I73" s="45"/>
    </row>
    <row r="74" spans="1:9" x14ac:dyDescent="0.25">
      <c r="A74" s="177" t="s">
        <v>171</v>
      </c>
      <c r="B74" s="178" t="s">
        <v>172</v>
      </c>
      <c r="C74" s="185">
        <v>161874</v>
      </c>
      <c r="D74" s="186">
        <f t="shared" si="7"/>
        <v>1.1684402044369747E-2</v>
      </c>
      <c r="E74" s="185">
        <v>3081</v>
      </c>
      <c r="F74" s="187">
        <f t="shared" si="8"/>
        <v>9.8054192365712532E-3</v>
      </c>
      <c r="G74" s="185">
        <f t="shared" si="10"/>
        <v>164955</v>
      </c>
      <c r="H74" s="187">
        <f t="shared" si="9"/>
        <v>1.1642730681416831E-2</v>
      </c>
      <c r="I74" s="45"/>
    </row>
    <row r="75" spans="1:9" x14ac:dyDescent="0.25">
      <c r="A75" s="177" t="s">
        <v>237</v>
      </c>
      <c r="B75" s="178" t="s">
        <v>238</v>
      </c>
      <c r="C75" s="191">
        <v>335404</v>
      </c>
      <c r="D75" s="192">
        <f t="shared" si="7"/>
        <v>2.4210158415124052E-2</v>
      </c>
      <c r="E75" s="191">
        <v>6095</v>
      </c>
      <c r="F75" s="193">
        <f t="shared" si="8"/>
        <v>1.9397607999643556E-2</v>
      </c>
      <c r="G75" s="191">
        <f t="shared" si="10"/>
        <v>341499</v>
      </c>
      <c r="H75" s="193">
        <f t="shared" si="9"/>
        <v>2.4103427510370503E-2</v>
      </c>
      <c r="I75" s="45"/>
    </row>
    <row r="76" spans="1:9" x14ac:dyDescent="0.25">
      <c r="A76" s="177" t="s">
        <v>163</v>
      </c>
      <c r="B76" s="178" t="s">
        <v>164</v>
      </c>
      <c r="C76" s="185">
        <v>58186</v>
      </c>
      <c r="D76" s="186">
        <f t="shared" si="7"/>
        <v>4.1999865163874252E-3</v>
      </c>
      <c r="E76" s="185">
        <v>1259</v>
      </c>
      <c r="F76" s="187">
        <f t="shared" si="8"/>
        <v>4.0068233751519664E-3</v>
      </c>
      <c r="G76" s="185">
        <f t="shared" si="10"/>
        <v>59445</v>
      </c>
      <c r="H76" s="187">
        <f t="shared" si="9"/>
        <v>4.1957026180280896E-3</v>
      </c>
      <c r="I76" s="45"/>
    </row>
    <row r="77" spans="1:9" x14ac:dyDescent="0.25">
      <c r="A77" s="177" t="s">
        <v>239</v>
      </c>
      <c r="B77" s="178" t="s">
        <v>240</v>
      </c>
      <c r="C77" s="191">
        <v>144375</v>
      </c>
      <c r="D77" s="192">
        <f t="shared" si="7"/>
        <v>1.0421287823590461E-2</v>
      </c>
      <c r="E77" s="191">
        <v>3254</v>
      </c>
      <c r="F77" s="193">
        <f t="shared" si="8"/>
        <v>1.0355999414411834E-2</v>
      </c>
      <c r="G77" s="191">
        <f t="shared" si="10"/>
        <v>147629</v>
      </c>
      <c r="H77" s="193">
        <f t="shared" si="9"/>
        <v>1.0419839882191417E-2</v>
      </c>
      <c r="I77" s="45"/>
    </row>
    <row r="78" spans="1:9" x14ac:dyDescent="0.25">
      <c r="A78" s="177" t="s">
        <v>241</v>
      </c>
      <c r="B78" s="178" t="s">
        <v>242</v>
      </c>
      <c r="C78" s="185">
        <v>133885</v>
      </c>
      <c r="D78" s="186">
        <f t="shared" si="7"/>
        <v>9.6640978026764253E-3</v>
      </c>
      <c r="E78" s="185">
        <v>2568</v>
      </c>
      <c r="F78" s="187">
        <f t="shared" si="8"/>
        <v>8.1727739693330023E-3</v>
      </c>
      <c r="G78" s="185">
        <f t="shared" si="10"/>
        <v>136453</v>
      </c>
      <c r="H78" s="187">
        <f t="shared" si="9"/>
        <v>9.631023792375926E-3</v>
      </c>
      <c r="I78" s="45"/>
    </row>
    <row r="79" spans="1:9" x14ac:dyDescent="0.25">
      <c r="A79" s="177" t="s">
        <v>243</v>
      </c>
      <c r="B79" s="178" t="s">
        <v>244</v>
      </c>
      <c r="C79" s="191">
        <v>98631</v>
      </c>
      <c r="D79" s="192">
        <f t="shared" si="7"/>
        <v>7.1193907485960226E-3</v>
      </c>
      <c r="E79" s="191">
        <v>1954</v>
      </c>
      <c r="F79" s="193">
        <f t="shared" si="8"/>
        <v>6.2186917196560302E-3</v>
      </c>
      <c r="G79" s="191">
        <f t="shared" si="10"/>
        <v>100585</v>
      </c>
      <c r="H79" s="193">
        <f t="shared" si="9"/>
        <v>7.099415389592992E-3</v>
      </c>
      <c r="I79" s="45"/>
    </row>
    <row r="80" spans="1:9" x14ac:dyDescent="0.25">
      <c r="A80" s="177" t="s">
        <v>165</v>
      </c>
      <c r="B80" s="178" t="s">
        <v>166</v>
      </c>
      <c r="C80" s="185">
        <v>150135</v>
      </c>
      <c r="D80" s="186">
        <f t="shared" si="7"/>
        <v>1.0837056605331628E-2</v>
      </c>
      <c r="E80" s="185">
        <v>2558</v>
      </c>
      <c r="F80" s="187">
        <f t="shared" si="8"/>
        <v>8.140948525527188E-3</v>
      </c>
      <c r="G80" s="185">
        <f t="shared" si="10"/>
        <v>152693</v>
      </c>
      <c r="H80" s="187">
        <f t="shared" si="9"/>
        <v>1.0777263350232368E-2</v>
      </c>
      <c r="I80" s="45"/>
    </row>
    <row r="81" spans="1:9" x14ac:dyDescent="0.25">
      <c r="A81" s="177" t="s">
        <v>227</v>
      </c>
      <c r="B81" s="178" t="s">
        <v>228</v>
      </c>
      <c r="C81" s="191">
        <v>362903</v>
      </c>
      <c r="D81" s="192">
        <f t="shared" si="7"/>
        <v>2.6195093437537308E-2</v>
      </c>
      <c r="E81" s="191">
        <v>7382</v>
      </c>
      <c r="F81" s="193">
        <f t="shared" si="8"/>
        <v>2.3493542617451801E-2</v>
      </c>
      <c r="G81" s="191">
        <f t="shared" si="10"/>
        <v>370285</v>
      </c>
      <c r="H81" s="193">
        <f t="shared" si="9"/>
        <v>2.6135179475423185E-2</v>
      </c>
      <c r="I81" s="45"/>
    </row>
    <row r="82" spans="1:9" x14ac:dyDescent="0.25">
      <c r="A82" s="177" t="s">
        <v>247</v>
      </c>
      <c r="B82" s="178" t="s">
        <v>248</v>
      </c>
      <c r="C82" s="185">
        <v>273465</v>
      </c>
      <c r="D82" s="186">
        <f t="shared" si="7"/>
        <v>1.9739272551883395E-2</v>
      </c>
      <c r="E82" s="185">
        <v>5914</v>
      </c>
      <c r="F82" s="187">
        <f t="shared" si="8"/>
        <v>1.8821567466758324E-2</v>
      </c>
      <c r="G82" s="185">
        <f t="shared" si="10"/>
        <v>279379</v>
      </c>
      <c r="H82" s="187">
        <f t="shared" si="9"/>
        <v>1.971892003906249E-2</v>
      </c>
      <c r="I82" s="45"/>
    </row>
    <row r="83" spans="1:9" x14ac:dyDescent="0.25">
      <c r="A83" s="177" t="s">
        <v>245</v>
      </c>
      <c r="B83" s="178" t="s">
        <v>246</v>
      </c>
      <c r="C83" s="191">
        <v>236886</v>
      </c>
      <c r="D83" s="192">
        <f t="shared" si="7"/>
        <v>1.7098924241586492E-2</v>
      </c>
      <c r="E83" s="191">
        <v>4131</v>
      </c>
      <c r="F83" s="193">
        <f t="shared" si="8"/>
        <v>1.3147090836181711E-2</v>
      </c>
      <c r="G83" s="191">
        <f t="shared" si="10"/>
        <v>241017</v>
      </c>
      <c r="H83" s="193">
        <f t="shared" si="9"/>
        <v>1.7011281989894458E-2</v>
      </c>
      <c r="I83" s="45"/>
    </row>
    <row r="84" spans="1:9" x14ac:dyDescent="0.25">
      <c r="A84" s="177" t="s">
        <v>275</v>
      </c>
      <c r="B84" s="178" t="s">
        <v>276</v>
      </c>
      <c r="C84" s="185">
        <v>254023</v>
      </c>
      <c r="D84" s="186">
        <f t="shared" si="7"/>
        <v>1.8335908549346629E-2</v>
      </c>
      <c r="E84" s="185">
        <v>4742</v>
      </c>
      <c r="F84" s="187">
        <f t="shared" si="8"/>
        <v>1.5091625452716938E-2</v>
      </c>
      <c r="G84" s="185">
        <f t="shared" si="10"/>
        <v>258765</v>
      </c>
      <c r="H84" s="187">
        <f t="shared" si="9"/>
        <v>1.8263958078123282E-2</v>
      </c>
      <c r="I84" s="45"/>
    </row>
    <row r="85" spans="1:9" x14ac:dyDescent="0.25">
      <c r="A85" s="177" t="s">
        <v>131</v>
      </c>
      <c r="B85" s="178" t="s">
        <v>132</v>
      </c>
      <c r="C85" s="191">
        <v>87388</v>
      </c>
      <c r="D85" s="192">
        <f t="shared" si="7"/>
        <v>6.3078476213189487E-3</v>
      </c>
      <c r="E85" s="191">
        <v>2248</v>
      </c>
      <c r="F85" s="193">
        <f t="shared" si="8"/>
        <v>7.1543597675469582E-3</v>
      </c>
      <c r="G85" s="191">
        <f t="shared" si="10"/>
        <v>89636</v>
      </c>
      <c r="H85" s="193">
        <f t="shared" si="9"/>
        <v>6.3266212443362077E-3</v>
      </c>
      <c r="I85" s="45"/>
    </row>
    <row r="86" spans="1:9" x14ac:dyDescent="0.25">
      <c r="A86" s="177" t="s">
        <v>251</v>
      </c>
      <c r="B86" s="178" t="s">
        <v>252</v>
      </c>
      <c r="C86" s="185">
        <v>120192</v>
      </c>
      <c r="D86" s="186">
        <f t="shared" si="7"/>
        <v>8.6757085789990283E-3</v>
      </c>
      <c r="E86" s="185">
        <v>2641</v>
      </c>
      <c r="F86" s="187">
        <f t="shared" si="8"/>
        <v>8.4050997091154444E-3</v>
      </c>
      <c r="G86" s="185">
        <f t="shared" si="10"/>
        <v>122833</v>
      </c>
      <c r="H86" s="187">
        <f t="shared" si="9"/>
        <v>8.6697071188534675E-3</v>
      </c>
      <c r="I86" s="45"/>
    </row>
    <row r="87" spans="1:9" x14ac:dyDescent="0.25">
      <c r="A87" s="177" t="s">
        <v>253</v>
      </c>
      <c r="B87" s="179" t="s">
        <v>254</v>
      </c>
      <c r="C87" s="191">
        <v>96436</v>
      </c>
      <c r="D87" s="192">
        <f t="shared" si="7"/>
        <v>6.9609510826373656E-3</v>
      </c>
      <c r="E87" s="191">
        <v>2333</v>
      </c>
      <c r="F87" s="193">
        <f t="shared" si="8"/>
        <v>7.4248760398963765E-3</v>
      </c>
      <c r="G87" s="191">
        <f t="shared" si="10"/>
        <v>98769</v>
      </c>
      <c r="H87" s="193">
        <f t="shared" si="9"/>
        <v>6.9712398331233305E-3</v>
      </c>
      <c r="I87" s="45"/>
    </row>
    <row r="88" spans="1:9" x14ac:dyDescent="0.25">
      <c r="A88" s="177" t="s">
        <v>255</v>
      </c>
      <c r="B88" s="178" t="s">
        <v>256</v>
      </c>
      <c r="C88" s="185">
        <v>55293</v>
      </c>
      <c r="D88" s="186">
        <f t="shared" si="7"/>
        <v>3.9911637584747178E-3</v>
      </c>
      <c r="E88" s="185">
        <v>1519</v>
      </c>
      <c r="F88" s="187">
        <f t="shared" si="8"/>
        <v>4.8342849141031268E-3</v>
      </c>
      <c r="G88" s="185">
        <f t="shared" si="10"/>
        <v>56812</v>
      </c>
      <c r="H88" s="187">
        <f t="shared" si="9"/>
        <v>4.0098621773977938E-3</v>
      </c>
      <c r="I88" s="45"/>
    </row>
    <row r="89" spans="1:9" x14ac:dyDescent="0.25">
      <c r="A89" s="177" t="s">
        <v>263</v>
      </c>
      <c r="B89" s="178" t="s">
        <v>264</v>
      </c>
      <c r="C89" s="191">
        <v>277951</v>
      </c>
      <c r="D89" s="192">
        <f t="shared" si="7"/>
        <v>2.0063081363496396E-2</v>
      </c>
      <c r="E89" s="191">
        <v>6861</v>
      </c>
      <c r="F89" s="193">
        <f t="shared" si="8"/>
        <v>2.1835436995168898E-2</v>
      </c>
      <c r="G89" s="191">
        <f t="shared" si="10"/>
        <v>284812</v>
      </c>
      <c r="H89" s="193">
        <f t="shared" si="9"/>
        <v>2.0102387989668034E-2</v>
      </c>
      <c r="I89" s="45"/>
    </row>
    <row r="90" spans="1:9" x14ac:dyDescent="0.25">
      <c r="A90" s="177" t="s">
        <v>265</v>
      </c>
      <c r="B90" s="178" t="s">
        <v>266</v>
      </c>
      <c r="C90" s="185">
        <v>124620</v>
      </c>
      <c r="D90" s="186">
        <f t="shared" si="7"/>
        <v>8.9953308299625511E-3</v>
      </c>
      <c r="E90" s="185">
        <v>3595</v>
      </c>
      <c r="F90" s="187">
        <f t="shared" si="8"/>
        <v>1.1441247048190087E-2</v>
      </c>
      <c r="G90" s="185">
        <f t="shared" si="10"/>
        <v>128215</v>
      </c>
      <c r="H90" s="187">
        <f t="shared" si="9"/>
        <v>9.0495754255273189E-3</v>
      </c>
      <c r="I90" s="45"/>
    </row>
    <row r="91" spans="1:9" x14ac:dyDescent="0.25">
      <c r="A91" s="177" t="s">
        <v>267</v>
      </c>
      <c r="B91" s="178" t="s">
        <v>268</v>
      </c>
      <c r="C91" s="191">
        <v>189719</v>
      </c>
      <c r="D91" s="192">
        <f t="shared" si="7"/>
        <v>1.369431206651954E-2</v>
      </c>
      <c r="E91" s="191">
        <v>3445</v>
      </c>
      <c r="F91" s="193">
        <f t="shared" si="8"/>
        <v>1.0963865391102879E-2</v>
      </c>
      <c r="G91" s="191">
        <f t="shared" si="10"/>
        <v>193164</v>
      </c>
      <c r="H91" s="193">
        <f t="shared" si="9"/>
        <v>1.3633757263163898E-2</v>
      </c>
      <c r="I91" s="45"/>
    </row>
    <row r="92" spans="1:9" x14ac:dyDescent="0.25">
      <c r="A92" s="177" t="s">
        <v>269</v>
      </c>
      <c r="B92" s="178" t="s">
        <v>270</v>
      </c>
      <c r="C92" s="185">
        <v>94802</v>
      </c>
      <c r="D92" s="186">
        <f t="shared" si="7"/>
        <v>6.8430055636503747E-3</v>
      </c>
      <c r="E92" s="185">
        <v>2132</v>
      </c>
      <c r="F92" s="187">
        <f t="shared" si="8"/>
        <v>6.7851846193995174E-3</v>
      </c>
      <c r="G92" s="185">
        <f t="shared" si="10"/>
        <v>96934</v>
      </c>
      <c r="H92" s="187">
        <f t="shared" si="9"/>
        <v>6.8417232328359806E-3</v>
      </c>
      <c r="I92" s="45"/>
    </row>
    <row r="93" spans="1:9" x14ac:dyDescent="0.25">
      <c r="A93" s="177" t="s">
        <v>169</v>
      </c>
      <c r="B93" s="178" t="s">
        <v>170</v>
      </c>
      <c r="C93" s="191">
        <v>87831</v>
      </c>
      <c r="D93" s="192">
        <f t="shared" si="7"/>
        <v>6.3398242828313339E-3</v>
      </c>
      <c r="E93" s="191">
        <v>1970</v>
      </c>
      <c r="F93" s="193">
        <f t="shared" si="8"/>
        <v>6.269612429745333E-3</v>
      </c>
      <c r="G93" s="191">
        <f t="shared" si="10"/>
        <v>89801</v>
      </c>
      <c r="H93" s="193">
        <f t="shared" si="9"/>
        <v>6.3382671511740341E-3</v>
      </c>
      <c r="I93" s="45"/>
    </row>
    <row r="94" spans="1:9" x14ac:dyDescent="0.25">
      <c r="A94" s="177" t="s">
        <v>271</v>
      </c>
      <c r="B94" s="178" t="s">
        <v>272</v>
      </c>
      <c r="C94" s="185">
        <v>94528</v>
      </c>
      <c r="D94" s="186">
        <f t="shared" si="7"/>
        <v>6.8232276736856041E-3</v>
      </c>
      <c r="E94" s="185">
        <v>1876</v>
      </c>
      <c r="F94" s="187">
        <f t="shared" si="8"/>
        <v>5.9704532579706827E-3</v>
      </c>
      <c r="G94" s="185">
        <f t="shared" si="10"/>
        <v>96404</v>
      </c>
      <c r="H94" s="187">
        <f t="shared" si="9"/>
        <v>6.8043151684478078E-3</v>
      </c>
      <c r="I94" s="45"/>
    </row>
    <row r="95" spans="1:9" x14ac:dyDescent="0.25">
      <c r="A95" s="177" t="s">
        <v>273</v>
      </c>
      <c r="B95" s="178" t="s">
        <v>274</v>
      </c>
      <c r="C95" s="191">
        <v>82960</v>
      </c>
      <c r="D95" s="192">
        <f t="shared" si="7"/>
        <v>5.9882253703554258E-3</v>
      </c>
      <c r="E95" s="191">
        <v>1653</v>
      </c>
      <c r="F95" s="193">
        <f t="shared" si="8"/>
        <v>5.2607458611010332E-3</v>
      </c>
      <c r="G95" s="191">
        <f t="shared" si="10"/>
        <v>84613</v>
      </c>
      <c r="H95" s="193">
        <f t="shared" si="9"/>
        <v>5.972091607691324E-3</v>
      </c>
      <c r="I95" s="45"/>
    </row>
    <row r="96" spans="1:9" x14ac:dyDescent="0.25">
      <c r="A96" s="177" t="s">
        <v>257</v>
      </c>
      <c r="B96" s="178" t="s">
        <v>258</v>
      </c>
      <c r="C96" s="185">
        <v>30424</v>
      </c>
      <c r="D96" s="186">
        <f t="shared" si="7"/>
        <v>2.1960676068911943E-3</v>
      </c>
      <c r="E96" s="185">
        <v>576</v>
      </c>
      <c r="F96" s="187">
        <f t="shared" si="8"/>
        <v>1.833145563214879E-3</v>
      </c>
      <c r="G96" s="185">
        <f t="shared" si="10"/>
        <v>31000</v>
      </c>
      <c r="H96" s="187">
        <f t="shared" si="9"/>
        <v>2.1880188604402519E-3</v>
      </c>
      <c r="I96" s="45"/>
    </row>
    <row r="97" spans="1:12" x14ac:dyDescent="0.25">
      <c r="A97" s="177" t="s">
        <v>139</v>
      </c>
      <c r="B97" s="178" t="s">
        <v>140</v>
      </c>
      <c r="C97" s="191">
        <v>212884</v>
      </c>
      <c r="D97" s="192">
        <f t="shared" si="7"/>
        <v>1.5366409953504636E-2</v>
      </c>
      <c r="E97" s="191">
        <v>3459</v>
      </c>
      <c r="F97" s="193">
        <f t="shared" si="8"/>
        <v>1.1008421012431019E-2</v>
      </c>
      <c r="G97" s="191">
        <f t="shared" si="10"/>
        <v>216343</v>
      </c>
      <c r="H97" s="193">
        <f t="shared" si="9"/>
        <v>1.5269760139491143E-2</v>
      </c>
      <c r="I97" s="45"/>
    </row>
    <row r="98" spans="1:12" x14ac:dyDescent="0.25">
      <c r="A98" s="177" t="s">
        <v>173</v>
      </c>
      <c r="B98" s="178" t="s">
        <v>174</v>
      </c>
      <c r="C98" s="185">
        <v>247530</v>
      </c>
      <c r="D98" s="186">
        <f t="shared" si="7"/>
        <v>1.7867230302845691E-2</v>
      </c>
      <c r="E98" s="185">
        <v>5149</v>
      </c>
      <c r="F98" s="187">
        <f t="shared" si="8"/>
        <v>1.6386921015613561E-2</v>
      </c>
      <c r="G98" s="185">
        <f t="shared" si="10"/>
        <v>252679</v>
      </c>
      <c r="H98" s="187">
        <f t="shared" si="9"/>
        <v>1.783440056894137E-2</v>
      </c>
      <c r="I98" s="45"/>
    </row>
    <row r="99" spans="1:12" x14ac:dyDescent="0.25">
      <c r="A99" s="177" t="s">
        <v>249</v>
      </c>
      <c r="B99" s="178" t="s">
        <v>250</v>
      </c>
      <c r="C99" s="191">
        <v>219105</v>
      </c>
      <c r="D99" s="192">
        <f t="shared" si="7"/>
        <v>1.5815454674201129E-2</v>
      </c>
      <c r="E99" s="191">
        <v>6226</v>
      </c>
      <c r="F99" s="193">
        <f t="shared" si="8"/>
        <v>1.9814521313499717E-2</v>
      </c>
      <c r="G99" s="191">
        <f t="shared" si="10"/>
        <v>225331</v>
      </c>
      <c r="H99" s="193">
        <f t="shared" si="9"/>
        <v>1.5904144446511691E-2</v>
      </c>
      <c r="I99" s="45"/>
    </row>
    <row r="100" spans="1:12" x14ac:dyDescent="0.25">
      <c r="A100" s="177" t="s">
        <v>259</v>
      </c>
      <c r="B100" s="178" t="s">
        <v>260</v>
      </c>
      <c r="C100" s="185">
        <v>217013</v>
      </c>
      <c r="D100" s="186">
        <f t="shared" si="7"/>
        <v>1.56644497624993E-2</v>
      </c>
      <c r="E100" s="185">
        <v>4378</v>
      </c>
      <c r="F100" s="187">
        <f t="shared" si="8"/>
        <v>1.3933179298185314E-2</v>
      </c>
      <c r="G100" s="185">
        <f t="shared" si="10"/>
        <v>221391</v>
      </c>
      <c r="H100" s="187">
        <f t="shared" si="9"/>
        <v>1.5626054307475091E-2</v>
      </c>
      <c r="I100" s="45"/>
      <c r="L100" s="74"/>
    </row>
    <row r="101" spans="1:12" x14ac:dyDescent="0.25">
      <c r="A101" s="177" t="s">
        <v>261</v>
      </c>
      <c r="B101" s="178" t="s">
        <v>262</v>
      </c>
      <c r="C101" s="191">
        <v>194515</v>
      </c>
      <c r="D101" s="192">
        <f t="shared" si="7"/>
        <v>1.4040497322983193E-2</v>
      </c>
      <c r="E101" s="191">
        <v>4110</v>
      </c>
      <c r="F101" s="193">
        <f t="shared" si="8"/>
        <v>1.3080257404189501E-2</v>
      </c>
      <c r="G101" s="191">
        <f t="shared" si="10"/>
        <v>198625</v>
      </c>
      <c r="H101" s="193">
        <f t="shared" si="9"/>
        <v>1.4019201488869195E-2</v>
      </c>
      <c r="I101" s="45"/>
    </row>
    <row r="102" spans="1:12" x14ac:dyDescent="0.25">
      <c r="A102" s="177" t="s">
        <v>277</v>
      </c>
      <c r="B102" s="178" t="s">
        <v>28</v>
      </c>
      <c r="C102" s="185">
        <v>68931</v>
      </c>
      <c r="D102" s="187">
        <f t="shared" ref="D102:D106" si="11">C102/$C$106</f>
        <v>4.9755829677431279E-3</v>
      </c>
      <c r="E102" s="185">
        <v>2749</v>
      </c>
      <c r="F102" s="187">
        <f t="shared" ref="F102:F106" si="12">E102/$E$106</f>
        <v>8.7488145022182329E-3</v>
      </c>
      <c r="G102" s="185">
        <f t="shared" si="10"/>
        <v>71680</v>
      </c>
      <c r="H102" s="187">
        <f t="shared" ref="H102:H106" si="13">G102/$G$106</f>
        <v>5.0592642553663634E-3</v>
      </c>
      <c r="I102" s="45"/>
    </row>
    <row r="103" spans="1:12" x14ac:dyDescent="0.25">
      <c r="A103" s="177" t="s">
        <v>125</v>
      </c>
      <c r="B103" s="178" t="s">
        <v>29</v>
      </c>
      <c r="C103" s="191">
        <v>69652</v>
      </c>
      <c r="D103" s="193">
        <f t="shared" si="11"/>
        <v>5.0276262475409369E-3</v>
      </c>
      <c r="E103" s="191">
        <v>1730</v>
      </c>
      <c r="F103" s="193">
        <f>E103/$E$106</f>
        <v>5.5058017784058002E-3</v>
      </c>
      <c r="G103" s="191">
        <f>C103+E103</f>
        <v>71382</v>
      </c>
      <c r="H103" s="193">
        <f t="shared" si="13"/>
        <v>5.0382310418047123E-3</v>
      </c>
      <c r="I103" s="45"/>
      <c r="J103" s="73"/>
    </row>
    <row r="104" spans="1:12" x14ac:dyDescent="0.25">
      <c r="A104" s="177" t="s">
        <v>127</v>
      </c>
      <c r="B104" s="178" t="s">
        <v>30</v>
      </c>
      <c r="C104" s="185">
        <v>13002</v>
      </c>
      <c r="D104" s="187">
        <f t="shared" si="11"/>
        <v>9.385114062844895E-4</v>
      </c>
      <c r="E104" s="185">
        <v>467</v>
      </c>
      <c r="F104" s="187">
        <f>E104/$E$106</f>
        <v>1.4862482257315078E-3</v>
      </c>
      <c r="G104" s="185">
        <f>C104+E104</f>
        <v>13469</v>
      </c>
      <c r="H104" s="187">
        <f t="shared" si="13"/>
        <v>9.5065890423450818E-4</v>
      </c>
      <c r="I104" s="45"/>
    </row>
    <row r="105" spans="1:12" x14ac:dyDescent="0.25">
      <c r="A105" s="177" t="s">
        <v>129</v>
      </c>
      <c r="B105" s="178" t="s">
        <v>31</v>
      </c>
      <c r="C105" s="191">
        <v>100210</v>
      </c>
      <c r="D105" s="193">
        <f t="shared" si="11"/>
        <v>7.2333662531740266E-3</v>
      </c>
      <c r="E105" s="191">
        <v>6250</v>
      </c>
      <c r="F105" s="194">
        <f t="shared" si="12"/>
        <v>1.9890902378633672E-2</v>
      </c>
      <c r="G105" s="191">
        <f t="shared" si="10"/>
        <v>106460</v>
      </c>
      <c r="H105" s="193">
        <f t="shared" si="13"/>
        <v>7.5140802542732008E-3</v>
      </c>
      <c r="I105" s="45"/>
    </row>
    <row r="106" spans="1:12" x14ac:dyDescent="0.25">
      <c r="A106" s="180"/>
      <c r="B106" s="181" t="s">
        <v>5</v>
      </c>
      <c r="C106" s="188">
        <f>SUM(C6:C105)</f>
        <v>13853854</v>
      </c>
      <c r="D106" s="189">
        <f t="shared" si="11"/>
        <v>1</v>
      </c>
      <c r="E106" s="188">
        <f>SUM(E6:E105)</f>
        <v>314214</v>
      </c>
      <c r="F106" s="190">
        <f t="shared" si="12"/>
        <v>1</v>
      </c>
      <c r="G106" s="188">
        <f>SUM(G6:G105)</f>
        <v>14168068</v>
      </c>
      <c r="H106" s="189">
        <f t="shared" si="13"/>
        <v>1</v>
      </c>
      <c r="I106" s="45"/>
    </row>
    <row r="107" spans="1:12" x14ac:dyDescent="0.25">
      <c r="A107" s="228" t="s">
        <v>71</v>
      </c>
      <c r="B107" s="228"/>
      <c r="C107" s="228"/>
      <c r="D107" s="228"/>
      <c r="E107" s="228"/>
      <c r="F107" s="228"/>
      <c r="G107" s="228"/>
    </row>
    <row r="108" spans="1:12" x14ac:dyDescent="0.25">
      <c r="A108" s="40" t="s">
        <v>285</v>
      </c>
      <c r="B108" s="40"/>
      <c r="C108" s="40"/>
      <c r="D108" s="40"/>
      <c r="E108" s="40"/>
      <c r="F108" s="40"/>
      <c r="G108" s="40"/>
    </row>
  </sheetData>
  <sortState xmlns:xlrd2="http://schemas.microsoft.com/office/spreadsheetml/2017/richdata2" ref="A4:H108">
    <sortCondition ref="A6:A103"/>
  </sortState>
  <mergeCells count="10">
    <mergeCell ref="A4:B5"/>
    <mergeCell ref="A107:G107"/>
    <mergeCell ref="E4:F4"/>
    <mergeCell ref="C4:D4"/>
    <mergeCell ref="G4:H4"/>
    <mergeCell ref="J4:L4"/>
    <mergeCell ref="N4:P4"/>
    <mergeCell ref="J18:P18"/>
    <mergeCell ref="J19:P19"/>
    <mergeCell ref="J20:P20"/>
  </mergeCells>
  <pageMargins left="0.7" right="0.7" top="0.75" bottom="0.75" header="0.3" footer="0.3"/>
  <pageSetup paperSize="9" orientation="portrait" verticalDpi="0" r:id="rId1"/>
  <ignoredErrors>
    <ignoredError sqref="A73:A105 A6:A72" numberStoredAsText="1"/>
    <ignoredError sqref="D106:F106 H106" 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3E984D-10B4-4ABE-9D7F-D96AAFFD581B}">
  <dimension ref="A1:N107"/>
  <sheetViews>
    <sheetView showGridLines="0" workbookViewId="0">
      <selection activeCell="C11" sqref="C11"/>
    </sheetView>
  </sheetViews>
  <sheetFormatPr baseColWidth="10" defaultRowHeight="15" x14ac:dyDescent="0.25"/>
  <cols>
    <col min="1" max="1" width="13.7109375" customWidth="1"/>
    <col min="2" max="2" width="22" bestFit="1" customWidth="1"/>
    <col min="4" max="4" width="13.85546875" bestFit="1" customWidth="1"/>
  </cols>
  <sheetData>
    <row r="1" spans="1:14" ht="24" customHeight="1" x14ac:dyDescent="0.25">
      <c r="A1" s="240" t="s">
        <v>308</v>
      </c>
      <c r="B1" s="240"/>
      <c r="C1" s="240"/>
      <c r="D1" s="240"/>
      <c r="E1" s="240"/>
    </row>
    <row r="2" spans="1:14" x14ac:dyDescent="0.25">
      <c r="A2" s="241"/>
      <c r="B2" s="241"/>
      <c r="C2" s="241"/>
      <c r="D2" s="241"/>
      <c r="E2" s="241"/>
    </row>
    <row r="3" spans="1:14" ht="14.45" customHeight="1" x14ac:dyDescent="0.25">
      <c r="A3" s="229" t="s">
        <v>278</v>
      </c>
      <c r="B3" s="230"/>
      <c r="C3" s="229" t="s">
        <v>62</v>
      </c>
      <c r="D3" s="237" t="s">
        <v>289</v>
      </c>
      <c r="E3" s="242" t="s">
        <v>288</v>
      </c>
      <c r="H3" s="239" t="s">
        <v>291</v>
      </c>
      <c r="I3" s="239"/>
      <c r="J3" s="239"/>
      <c r="K3" s="239"/>
      <c r="L3" s="239"/>
      <c r="M3" s="239"/>
      <c r="N3" s="239"/>
    </row>
    <row r="4" spans="1:14" ht="22.5" customHeight="1" x14ac:dyDescent="0.25">
      <c r="A4" s="231"/>
      <c r="B4" s="232"/>
      <c r="C4" s="231"/>
      <c r="D4" s="238"/>
      <c r="E4" s="243"/>
      <c r="H4" s="239"/>
      <c r="I4" s="239"/>
      <c r="J4" s="239"/>
      <c r="K4" s="239"/>
      <c r="L4" s="239"/>
      <c r="M4" s="239"/>
      <c r="N4" s="239"/>
    </row>
    <row r="5" spans="1:14" x14ac:dyDescent="0.25">
      <c r="A5" s="195" t="s">
        <v>85</v>
      </c>
      <c r="B5" s="178" t="s">
        <v>86</v>
      </c>
      <c r="C5" s="202">
        <f>'Département de résidence DP-DD'!G6</f>
        <v>128861</v>
      </c>
      <c r="D5" s="203">
        <v>679498</v>
      </c>
      <c r="E5" s="204">
        <f>C5/D5</f>
        <v>0.18964147061507172</v>
      </c>
      <c r="F5" s="75"/>
    </row>
    <row r="6" spans="1:14" x14ac:dyDescent="0.25">
      <c r="A6" s="195" t="s">
        <v>87</v>
      </c>
      <c r="B6" s="178" t="s">
        <v>88</v>
      </c>
      <c r="C6" s="198">
        <f>'Département de résidence DP-DD'!G7</f>
        <v>116696</v>
      </c>
      <c r="D6" s="199">
        <v>521632</v>
      </c>
      <c r="E6" s="187">
        <f t="shared" ref="E6:E69" si="0">C6/D6</f>
        <v>0.22371326912459358</v>
      </c>
      <c r="F6" s="65"/>
    </row>
    <row r="7" spans="1:14" x14ac:dyDescent="0.25">
      <c r="A7" s="195" t="s">
        <v>89</v>
      </c>
      <c r="B7" s="178" t="s">
        <v>90</v>
      </c>
      <c r="C7" s="205">
        <f>'Département de résidence DP-DD'!G8</f>
        <v>92699</v>
      </c>
      <c r="D7" s="206">
        <v>332708</v>
      </c>
      <c r="E7" s="193">
        <f t="shared" si="0"/>
        <v>0.27861969053945201</v>
      </c>
      <c r="F7" s="65"/>
    </row>
    <row r="8" spans="1:14" x14ac:dyDescent="0.25">
      <c r="A8" s="195" t="s">
        <v>91</v>
      </c>
      <c r="B8" s="178" t="s">
        <v>92</v>
      </c>
      <c r="C8" s="198">
        <f>'Département de résidence DP-DD'!G9</f>
        <v>43321</v>
      </c>
      <c r="D8" s="199">
        <v>168161</v>
      </c>
      <c r="E8" s="187">
        <f t="shared" si="0"/>
        <v>0.25761621303393772</v>
      </c>
      <c r="F8" s="65"/>
    </row>
    <row r="9" spans="1:14" x14ac:dyDescent="0.25">
      <c r="A9" s="195" t="s">
        <v>161</v>
      </c>
      <c r="B9" s="178" t="s">
        <v>162</v>
      </c>
      <c r="C9" s="205">
        <f>'Département de résidence DP-DD'!G10</f>
        <v>36127</v>
      </c>
      <c r="D9" s="206">
        <v>141661</v>
      </c>
      <c r="E9" s="193">
        <f t="shared" si="0"/>
        <v>0.25502431861980362</v>
      </c>
      <c r="F9" s="75"/>
    </row>
    <row r="10" spans="1:14" x14ac:dyDescent="0.25">
      <c r="A10" s="195" t="s">
        <v>93</v>
      </c>
      <c r="B10" s="178" t="s">
        <v>94</v>
      </c>
      <c r="C10" s="198">
        <f>'Département de résidence DP-DD'!G11</f>
        <v>271860</v>
      </c>
      <c r="D10" s="199">
        <v>1119571</v>
      </c>
      <c r="E10" s="187">
        <f t="shared" si="0"/>
        <v>0.24282515356328452</v>
      </c>
      <c r="F10" s="65"/>
    </row>
    <row r="11" spans="1:14" x14ac:dyDescent="0.25">
      <c r="A11" s="195" t="s">
        <v>95</v>
      </c>
      <c r="B11" s="178" t="s">
        <v>96</v>
      </c>
      <c r="C11" s="205">
        <f>'Département de résidence DP-DD'!G12</f>
        <v>86452</v>
      </c>
      <c r="D11" s="206">
        <v>336501</v>
      </c>
      <c r="E11" s="193">
        <f t="shared" si="0"/>
        <v>0.25691454111577677</v>
      </c>
      <c r="F11" s="65"/>
    </row>
    <row r="12" spans="1:14" x14ac:dyDescent="0.25">
      <c r="A12" s="195" t="s">
        <v>97</v>
      </c>
      <c r="B12" s="178" t="s">
        <v>98</v>
      </c>
      <c r="C12" s="198">
        <f>'Département de résidence DP-DD'!G13</f>
        <v>60622</v>
      </c>
      <c r="D12" s="199">
        <v>265737</v>
      </c>
      <c r="E12" s="187">
        <f t="shared" si="0"/>
        <v>0.22812781057963324</v>
      </c>
      <c r="F12" s="65"/>
    </row>
    <row r="13" spans="1:14" x14ac:dyDescent="0.25">
      <c r="A13" s="195" t="s">
        <v>99</v>
      </c>
      <c r="B13" s="178" t="s">
        <v>100</v>
      </c>
      <c r="C13" s="205">
        <f>'Département de résidence DP-DD'!G14</f>
        <v>38835</v>
      </c>
      <c r="D13" s="206">
        <v>155813</v>
      </c>
      <c r="E13" s="193">
        <f t="shared" si="0"/>
        <v>0.24924107744539931</v>
      </c>
      <c r="F13" s="75"/>
    </row>
    <row r="14" spans="1:14" x14ac:dyDescent="0.25">
      <c r="A14" s="195" t="s">
        <v>101</v>
      </c>
      <c r="B14" s="178" t="s">
        <v>102</v>
      </c>
      <c r="C14" s="198">
        <f>'Département de résidence DP-DD'!G15</f>
        <v>69708</v>
      </c>
      <c r="D14" s="199">
        <v>312730</v>
      </c>
      <c r="E14" s="187">
        <f t="shared" si="0"/>
        <v>0.22290154446327504</v>
      </c>
      <c r="F14" s="65"/>
    </row>
    <row r="15" spans="1:14" x14ac:dyDescent="0.25">
      <c r="A15" s="195" t="s">
        <v>103</v>
      </c>
      <c r="B15" s="178" t="s">
        <v>104</v>
      </c>
      <c r="C15" s="205">
        <f>'Département de résidence DP-DD'!G16</f>
        <v>92056</v>
      </c>
      <c r="D15" s="206">
        <v>378775</v>
      </c>
      <c r="E15" s="193">
        <f t="shared" si="0"/>
        <v>0.24303610322750974</v>
      </c>
      <c r="F15" s="65"/>
    </row>
    <row r="16" spans="1:14" x14ac:dyDescent="0.25">
      <c r="A16" s="195" t="s">
        <v>105</v>
      </c>
      <c r="B16" s="178" t="s">
        <v>106</v>
      </c>
      <c r="C16" s="198">
        <f>'Département de résidence DP-DD'!G17</f>
        <v>72078</v>
      </c>
      <c r="D16" s="199">
        <v>279470</v>
      </c>
      <c r="E16" s="187">
        <f t="shared" si="0"/>
        <v>0.25790961462768813</v>
      </c>
      <c r="F16" s="65"/>
    </row>
    <row r="17" spans="1:14" x14ac:dyDescent="0.25">
      <c r="A17" s="195" t="s">
        <v>109</v>
      </c>
      <c r="B17" s="178" t="s">
        <v>110</v>
      </c>
      <c r="C17" s="205">
        <f>'Département de résidence DP-DD'!G18</f>
        <v>425648</v>
      </c>
      <c r="D17" s="206">
        <v>2078397</v>
      </c>
      <c r="E17" s="193">
        <f t="shared" si="0"/>
        <v>0.20479629252736603</v>
      </c>
      <c r="F17" s="75"/>
    </row>
    <row r="18" spans="1:14" x14ac:dyDescent="0.25">
      <c r="A18" s="195" t="s">
        <v>111</v>
      </c>
      <c r="B18" s="178" t="s">
        <v>112</v>
      </c>
      <c r="C18" s="198">
        <f>'Département de résidence DP-DD'!G19</f>
        <v>165079</v>
      </c>
      <c r="D18" s="199">
        <v>706605</v>
      </c>
      <c r="E18" s="187">
        <f t="shared" si="0"/>
        <v>0.2336227453810828</v>
      </c>
      <c r="F18" s="65"/>
    </row>
    <row r="19" spans="1:14" x14ac:dyDescent="0.25">
      <c r="A19" s="195" t="s">
        <v>113</v>
      </c>
      <c r="B19" s="178" t="s">
        <v>114</v>
      </c>
      <c r="C19" s="205">
        <f>'Département de résidence DP-DD'!G20</f>
        <v>38183</v>
      </c>
      <c r="D19" s="206">
        <v>143567</v>
      </c>
      <c r="E19" s="193">
        <f t="shared" si="0"/>
        <v>0.26595944750534595</v>
      </c>
      <c r="F19" s="65"/>
    </row>
    <row r="20" spans="1:14" x14ac:dyDescent="0.25">
      <c r="A20" s="195" t="s">
        <v>115</v>
      </c>
      <c r="B20" s="178" t="s">
        <v>116</v>
      </c>
      <c r="C20" s="198">
        <f>'Département de résidence DP-DD'!G21</f>
        <v>88091</v>
      </c>
      <c r="D20" s="199">
        <v>349856</v>
      </c>
      <c r="E20" s="187">
        <f t="shared" si="0"/>
        <v>0.25179216591969267</v>
      </c>
      <c r="F20" s="65"/>
    </row>
    <row r="21" spans="1:14" x14ac:dyDescent="0.25">
      <c r="A21" s="195" t="s">
        <v>117</v>
      </c>
      <c r="B21" s="178" t="s">
        <v>118</v>
      </c>
      <c r="C21" s="205">
        <f>'Département de résidence DP-DD'!G22</f>
        <v>187971</v>
      </c>
      <c r="D21" s="206">
        <v>674439</v>
      </c>
      <c r="E21" s="193">
        <f t="shared" si="0"/>
        <v>0.27870719219973933</v>
      </c>
      <c r="F21" s="75"/>
    </row>
    <row r="22" spans="1:14" x14ac:dyDescent="0.25">
      <c r="A22" s="195" t="s">
        <v>119</v>
      </c>
      <c r="B22" s="178" t="s">
        <v>120</v>
      </c>
      <c r="C22" s="198">
        <f>'Département de résidence DP-DD'!G23</f>
        <v>79760</v>
      </c>
      <c r="D22" s="199">
        <v>295729</v>
      </c>
      <c r="E22" s="187">
        <f t="shared" si="0"/>
        <v>0.26970638659042567</v>
      </c>
      <c r="F22" s="65"/>
    </row>
    <row r="23" spans="1:14" x14ac:dyDescent="0.25">
      <c r="A23" s="195" t="s">
        <v>121</v>
      </c>
      <c r="B23" s="178" t="s">
        <v>122</v>
      </c>
      <c r="C23" s="205">
        <f>'Département de résidence DP-DD'!G24</f>
        <v>63049</v>
      </c>
      <c r="D23" s="206">
        <v>238962</v>
      </c>
      <c r="E23" s="193">
        <f t="shared" si="0"/>
        <v>0.26384529757869452</v>
      </c>
      <c r="F23" s="65"/>
    </row>
    <row r="24" spans="1:14" x14ac:dyDescent="0.25">
      <c r="A24" s="195" t="s">
        <v>125</v>
      </c>
      <c r="B24" s="178" t="s">
        <v>126</v>
      </c>
      <c r="C24" s="198">
        <f>'Département de résidence DP-DD'!G25</f>
        <v>116876</v>
      </c>
      <c r="D24" s="199">
        <v>537752</v>
      </c>
      <c r="E24" s="187">
        <f t="shared" si="0"/>
        <v>0.2173418229964742</v>
      </c>
      <c r="F24" s="65"/>
    </row>
    <row r="25" spans="1:14" x14ac:dyDescent="0.25">
      <c r="A25" s="195" t="s">
        <v>127</v>
      </c>
      <c r="B25" s="178" t="s">
        <v>128</v>
      </c>
      <c r="C25" s="205">
        <f>'Département de résidence DP-DD'!G26</f>
        <v>158199</v>
      </c>
      <c r="D25" s="206">
        <v>611351</v>
      </c>
      <c r="E25" s="193">
        <f t="shared" si="0"/>
        <v>0.25876951211333588</v>
      </c>
      <c r="F25" s="75"/>
    </row>
    <row r="26" spans="1:14" x14ac:dyDescent="0.25">
      <c r="A26" s="195" t="s">
        <v>129</v>
      </c>
      <c r="B26" s="178" t="s">
        <v>130</v>
      </c>
      <c r="C26" s="198">
        <f>'Département de résidence DP-DD'!G27</f>
        <v>31536</v>
      </c>
      <c r="D26" s="199">
        <v>113922</v>
      </c>
      <c r="E26" s="187">
        <f t="shared" si="0"/>
        <v>0.27682098277769002</v>
      </c>
      <c r="F26" s="65"/>
    </row>
    <row r="27" spans="1:14" x14ac:dyDescent="0.25">
      <c r="A27" s="195" t="s">
        <v>133</v>
      </c>
      <c r="B27" s="178" t="s">
        <v>134</v>
      </c>
      <c r="C27" s="205">
        <f>'Département de résidence DP-DD'!G28</f>
        <v>114734</v>
      </c>
      <c r="D27" s="206">
        <v>413192</v>
      </c>
      <c r="E27" s="193">
        <f t="shared" si="0"/>
        <v>0.27767720575422566</v>
      </c>
      <c r="F27" s="65"/>
    </row>
    <row r="28" spans="1:14" x14ac:dyDescent="0.25">
      <c r="A28" s="195" t="s">
        <v>135</v>
      </c>
      <c r="B28" s="178" t="s">
        <v>136</v>
      </c>
      <c r="C28" s="198">
        <f>'Département de résidence DP-DD'!G29</f>
        <v>115029</v>
      </c>
      <c r="D28" s="199">
        <v>552321</v>
      </c>
      <c r="E28" s="187">
        <f t="shared" si="0"/>
        <v>0.20826475908031741</v>
      </c>
      <c r="F28" s="65"/>
      <c r="H28" s="228" t="s">
        <v>290</v>
      </c>
      <c r="I28" s="228"/>
      <c r="J28" s="228"/>
      <c r="K28" s="228"/>
      <c r="L28" s="228"/>
      <c r="M28" s="228"/>
      <c r="N28" s="228"/>
    </row>
    <row r="29" spans="1:14" x14ac:dyDescent="0.25">
      <c r="A29" s="195" t="s">
        <v>137</v>
      </c>
      <c r="B29" s="178" t="s">
        <v>138</v>
      </c>
      <c r="C29" s="205">
        <f>'Département de résidence DP-DD'!G30</f>
        <v>121116</v>
      </c>
      <c r="D29" s="206">
        <v>524109</v>
      </c>
      <c r="E29" s="193">
        <f t="shared" si="0"/>
        <v>0.23108933447050137</v>
      </c>
      <c r="F29" s="75"/>
      <c r="H29" s="228" t="s">
        <v>292</v>
      </c>
      <c r="I29" s="228"/>
      <c r="J29" s="228"/>
      <c r="K29" s="228"/>
      <c r="L29" s="228"/>
      <c r="M29" s="228"/>
      <c r="N29" s="228"/>
    </row>
    <row r="30" spans="1:14" x14ac:dyDescent="0.25">
      <c r="A30" s="195" t="s">
        <v>141</v>
      </c>
      <c r="B30" s="178" t="s">
        <v>142</v>
      </c>
      <c r="C30" s="198">
        <f>'Département de résidence DP-DD'!G31</f>
        <v>133555</v>
      </c>
      <c r="D30" s="199">
        <v>598339</v>
      </c>
      <c r="E30" s="187">
        <f t="shared" si="0"/>
        <v>0.22320958520170003</v>
      </c>
      <c r="F30" s="65"/>
      <c r="H30" s="46" t="s">
        <v>293</v>
      </c>
    </row>
    <row r="31" spans="1:14" x14ac:dyDescent="0.25">
      <c r="A31" s="195" t="s">
        <v>143</v>
      </c>
      <c r="B31" s="178" t="s">
        <v>144</v>
      </c>
      <c r="C31" s="205">
        <f>'Département de résidence DP-DD'!G32</f>
        <v>97291</v>
      </c>
      <c r="D31" s="206">
        <v>430422</v>
      </c>
      <c r="E31" s="193">
        <f t="shared" si="0"/>
        <v>0.22603630855300147</v>
      </c>
      <c r="F31" s="65"/>
    </row>
    <row r="32" spans="1:14" x14ac:dyDescent="0.25">
      <c r="A32" s="195" t="s">
        <v>145</v>
      </c>
      <c r="B32" s="178" t="s">
        <v>146</v>
      </c>
      <c r="C32" s="198">
        <f>'Département de résidence DP-DD'!G33</f>
        <v>219995</v>
      </c>
      <c r="D32" s="199">
        <v>931604</v>
      </c>
      <c r="E32" s="187">
        <f t="shared" si="0"/>
        <v>0.23614647425300878</v>
      </c>
      <c r="F32" s="65"/>
    </row>
    <row r="33" spans="1:6" x14ac:dyDescent="0.25">
      <c r="A33" s="195" t="s">
        <v>123</v>
      </c>
      <c r="B33" s="178" t="s">
        <v>124</v>
      </c>
      <c r="C33" s="205">
        <f>'Département de résidence DP-DD'!G34</f>
        <v>31024</v>
      </c>
      <c r="D33" s="206">
        <v>167658</v>
      </c>
      <c r="E33" s="193">
        <f t="shared" si="0"/>
        <v>0.18504336208233427</v>
      </c>
      <c r="F33" s="75"/>
    </row>
    <row r="34" spans="1:6" x14ac:dyDescent="0.25">
      <c r="A34" s="195" t="s">
        <v>153</v>
      </c>
      <c r="B34" s="178" t="s">
        <v>154</v>
      </c>
      <c r="C34" s="198">
        <f>'Département de résidence DP-DD'!G35</f>
        <v>35407</v>
      </c>
      <c r="D34" s="199">
        <v>187870</v>
      </c>
      <c r="E34" s="187">
        <f t="shared" si="0"/>
        <v>0.18846542822164264</v>
      </c>
      <c r="F34" s="65"/>
    </row>
    <row r="35" spans="1:6" x14ac:dyDescent="0.25">
      <c r="A35" s="195" t="s">
        <v>147</v>
      </c>
      <c r="B35" s="178" t="s">
        <v>148</v>
      </c>
      <c r="C35" s="205">
        <f>'Département de résidence DP-DD'!G36</f>
        <v>177549</v>
      </c>
      <c r="D35" s="206">
        <v>766765</v>
      </c>
      <c r="E35" s="193">
        <f t="shared" si="0"/>
        <v>0.23155595260607878</v>
      </c>
      <c r="F35" s="65"/>
    </row>
    <row r="36" spans="1:6" x14ac:dyDescent="0.25">
      <c r="A36" s="195" t="s">
        <v>155</v>
      </c>
      <c r="B36" s="178" t="s">
        <v>156</v>
      </c>
      <c r="C36" s="198">
        <f>'Département de résidence DP-DD'!G37</f>
        <v>244055</v>
      </c>
      <c r="D36" s="199">
        <v>1487804</v>
      </c>
      <c r="E36" s="187">
        <f t="shared" si="0"/>
        <v>0.16403706402187385</v>
      </c>
      <c r="F36" s="65"/>
    </row>
    <row r="37" spans="1:6" x14ac:dyDescent="0.25">
      <c r="A37" s="195" t="s">
        <v>149</v>
      </c>
      <c r="B37" s="178" t="s">
        <v>150</v>
      </c>
      <c r="C37" s="205">
        <f>'Département de résidence DP-DD'!G38</f>
        <v>47553</v>
      </c>
      <c r="D37" s="206">
        <v>193695</v>
      </c>
      <c r="E37" s="193">
        <f t="shared" si="0"/>
        <v>0.2455045303182839</v>
      </c>
      <c r="F37" s="75"/>
    </row>
    <row r="38" spans="1:6" x14ac:dyDescent="0.25">
      <c r="A38" s="195" t="s">
        <v>151</v>
      </c>
      <c r="B38" s="178" t="s">
        <v>152</v>
      </c>
      <c r="C38" s="198">
        <f>'Département de résidence DP-DD'!G39</f>
        <v>329341</v>
      </c>
      <c r="D38" s="199">
        <v>1707780</v>
      </c>
      <c r="E38" s="187">
        <f t="shared" si="0"/>
        <v>0.19284743936572626</v>
      </c>
      <c r="F38" s="65"/>
    </row>
    <row r="39" spans="1:6" x14ac:dyDescent="0.25">
      <c r="A39" s="195" t="s">
        <v>175</v>
      </c>
      <c r="B39" s="178" t="s">
        <v>176</v>
      </c>
      <c r="C39" s="205">
        <f>'Département de résidence DP-DD'!G40</f>
        <v>256384</v>
      </c>
      <c r="D39" s="206">
        <v>1243225</v>
      </c>
      <c r="E39" s="193">
        <f t="shared" si="0"/>
        <v>0.20622493917030305</v>
      </c>
      <c r="F39" s="65"/>
    </row>
    <row r="40" spans="1:6" x14ac:dyDescent="0.25">
      <c r="A40" s="195" t="s">
        <v>177</v>
      </c>
      <c r="B40" s="178" t="s">
        <v>178</v>
      </c>
      <c r="C40" s="198">
        <f>'Département de résidence DP-DD'!G41</f>
        <v>210958</v>
      </c>
      <c r="D40" s="199">
        <v>1127720</v>
      </c>
      <c r="E40" s="187">
        <f t="shared" si="0"/>
        <v>0.187065938353492</v>
      </c>
      <c r="F40" s="65"/>
    </row>
    <row r="41" spans="1:6" x14ac:dyDescent="0.25">
      <c r="A41" s="195" t="s">
        <v>179</v>
      </c>
      <c r="B41" s="178" t="s">
        <v>180</v>
      </c>
      <c r="C41" s="205">
        <f>'Département de résidence DP-DD'!G42</f>
        <v>61020</v>
      </c>
      <c r="D41" s="206">
        <v>213871</v>
      </c>
      <c r="E41" s="193">
        <f t="shared" si="0"/>
        <v>0.2853121741610597</v>
      </c>
      <c r="F41" s="75"/>
    </row>
    <row r="42" spans="1:6" x14ac:dyDescent="0.25">
      <c r="A42" s="195" t="s">
        <v>181</v>
      </c>
      <c r="B42" s="178" t="s">
        <v>182</v>
      </c>
      <c r="C42" s="198">
        <f>'Département de résidence DP-DD'!G43</f>
        <v>138525</v>
      </c>
      <c r="D42" s="199">
        <v>616751</v>
      </c>
      <c r="E42" s="187">
        <f t="shared" si="0"/>
        <v>0.22460441896324448</v>
      </c>
      <c r="F42" s="65"/>
    </row>
    <row r="43" spans="1:6" x14ac:dyDescent="0.25">
      <c r="A43" s="195" t="s">
        <v>183</v>
      </c>
      <c r="B43" s="178" t="s">
        <v>184</v>
      </c>
      <c r="C43" s="205">
        <f>'Département de résidence DP-DD'!G44</f>
        <v>267213</v>
      </c>
      <c r="D43" s="206">
        <v>1307146</v>
      </c>
      <c r="E43" s="193">
        <f t="shared" si="0"/>
        <v>0.20442475438856869</v>
      </c>
      <c r="F43" s="65"/>
    </row>
    <row r="44" spans="1:6" x14ac:dyDescent="0.25">
      <c r="A44" s="195" t="s">
        <v>185</v>
      </c>
      <c r="B44" s="178" t="s">
        <v>186</v>
      </c>
      <c r="C44" s="198">
        <f>'Département de résidence DP-DD'!G45</f>
        <v>65026</v>
      </c>
      <c r="D44" s="199">
        <v>257483</v>
      </c>
      <c r="E44" s="187">
        <f t="shared" si="0"/>
        <v>0.25254482820225027</v>
      </c>
      <c r="F44" s="65"/>
    </row>
    <row r="45" spans="1:6" x14ac:dyDescent="0.25">
      <c r="A45" s="195" t="s">
        <v>187</v>
      </c>
      <c r="B45" s="178" t="s">
        <v>188</v>
      </c>
      <c r="C45" s="205">
        <f>'Département de résidence DP-DD'!G46</f>
        <v>111637</v>
      </c>
      <c r="D45" s="206">
        <v>434933</v>
      </c>
      <c r="E45" s="193">
        <f t="shared" si="0"/>
        <v>0.25667631566241239</v>
      </c>
      <c r="F45" s="75"/>
    </row>
    <row r="46" spans="1:6" x14ac:dyDescent="0.25">
      <c r="A46" s="195" t="s">
        <v>195</v>
      </c>
      <c r="B46" s="178" t="s">
        <v>196</v>
      </c>
      <c r="C46" s="198">
        <f>'Département de résidence DP-DD'!G47</f>
        <v>86310</v>
      </c>
      <c r="D46" s="199">
        <v>326941</v>
      </c>
      <c r="E46" s="187">
        <f t="shared" si="0"/>
        <v>0.26399258581823631</v>
      </c>
      <c r="F46" s="65"/>
    </row>
    <row r="47" spans="1:6" x14ac:dyDescent="0.25">
      <c r="A47" s="195" t="s">
        <v>189</v>
      </c>
      <c r="B47" s="178" t="s">
        <v>190</v>
      </c>
      <c r="C47" s="205">
        <f>'Département de résidence DP-DD'!G48</f>
        <v>185800</v>
      </c>
      <c r="D47" s="206">
        <v>775102</v>
      </c>
      <c r="E47" s="193">
        <f t="shared" si="0"/>
        <v>0.23971038650396981</v>
      </c>
      <c r="F47" s="65"/>
    </row>
    <row r="48" spans="1:6" x14ac:dyDescent="0.25">
      <c r="A48" s="195" t="s">
        <v>157</v>
      </c>
      <c r="B48" s="178" t="s">
        <v>158</v>
      </c>
      <c r="C48" s="198">
        <f>'Département de résidence DP-DD'!G49</f>
        <v>59193</v>
      </c>
      <c r="D48" s="199">
        <v>226900</v>
      </c>
      <c r="E48" s="187">
        <f t="shared" si="0"/>
        <v>0.26087703834288234</v>
      </c>
      <c r="F48" s="65"/>
    </row>
    <row r="49" spans="1:6" x14ac:dyDescent="0.25">
      <c r="A49" s="195" t="s">
        <v>191</v>
      </c>
      <c r="B49" s="178" t="s">
        <v>192</v>
      </c>
      <c r="C49" s="205">
        <f>'Département de résidence DP-DD'!G50</f>
        <v>298442</v>
      </c>
      <c r="D49" s="206">
        <v>1503876</v>
      </c>
      <c r="E49" s="193">
        <f t="shared" si="0"/>
        <v>0.19844854230003006</v>
      </c>
      <c r="F49" s="75"/>
    </row>
    <row r="50" spans="1:6" x14ac:dyDescent="0.25">
      <c r="A50" s="195" t="s">
        <v>193</v>
      </c>
      <c r="B50" s="178" t="s">
        <v>194</v>
      </c>
      <c r="C50" s="198">
        <f>'Département de résidence DP-DD'!G51</f>
        <v>149104</v>
      </c>
      <c r="D50" s="199">
        <v>689581</v>
      </c>
      <c r="E50" s="187">
        <f t="shared" si="0"/>
        <v>0.2162240548971042</v>
      </c>
      <c r="F50" s="65"/>
    </row>
    <row r="51" spans="1:6" x14ac:dyDescent="0.25">
      <c r="A51" s="195" t="s">
        <v>197</v>
      </c>
      <c r="B51" s="178" t="s">
        <v>198</v>
      </c>
      <c r="C51" s="205">
        <f>'Département de résidence DP-DD'!G52</f>
        <v>48396</v>
      </c>
      <c r="D51" s="206">
        <v>175800</v>
      </c>
      <c r="E51" s="193">
        <f t="shared" si="0"/>
        <v>0.27529010238907847</v>
      </c>
      <c r="F51" s="65"/>
    </row>
    <row r="52" spans="1:6" x14ac:dyDescent="0.25">
      <c r="A52" s="195" t="s">
        <v>199</v>
      </c>
      <c r="B52" s="178" t="s">
        <v>200</v>
      </c>
      <c r="C52" s="198">
        <f>'Département de résidence DP-DD'!G53</f>
        <v>83748</v>
      </c>
      <c r="D52" s="199">
        <v>330385</v>
      </c>
      <c r="E52" s="187">
        <f t="shared" si="0"/>
        <v>0.25348608441666542</v>
      </c>
      <c r="F52" s="65"/>
    </row>
    <row r="53" spans="1:6" x14ac:dyDescent="0.25">
      <c r="A53" s="195" t="s">
        <v>201</v>
      </c>
      <c r="B53" s="178" t="s">
        <v>202</v>
      </c>
      <c r="C53" s="205">
        <f>'Département de résidence DP-DD'!G54</f>
        <v>17886</v>
      </c>
      <c r="D53" s="206">
        <v>76647</v>
      </c>
      <c r="E53" s="193">
        <f t="shared" si="0"/>
        <v>0.23335551293592705</v>
      </c>
      <c r="F53" s="75"/>
    </row>
    <row r="54" spans="1:6" x14ac:dyDescent="0.25">
      <c r="A54" s="195" t="s">
        <v>203</v>
      </c>
      <c r="B54" s="178" t="s">
        <v>204</v>
      </c>
      <c r="C54" s="198">
        <f>'Département de résidence DP-DD'!G55</f>
        <v>179467</v>
      </c>
      <c r="D54" s="199">
        <v>834135</v>
      </c>
      <c r="E54" s="187">
        <f t="shared" si="0"/>
        <v>0.21515342240764385</v>
      </c>
      <c r="F54" s="65"/>
    </row>
    <row r="55" spans="1:6" x14ac:dyDescent="0.25">
      <c r="A55" s="195" t="s">
        <v>205</v>
      </c>
      <c r="B55" s="178" t="s">
        <v>206</v>
      </c>
      <c r="C55" s="205">
        <f>'Département de résidence DP-DD'!G56</f>
        <v>126908</v>
      </c>
      <c r="D55" s="206">
        <v>494200</v>
      </c>
      <c r="E55" s="193">
        <f t="shared" si="0"/>
        <v>0.2567948199109672</v>
      </c>
      <c r="F55" s="65"/>
    </row>
    <row r="56" spans="1:6" x14ac:dyDescent="0.25">
      <c r="A56" s="195" t="s">
        <v>207</v>
      </c>
      <c r="B56" s="178" t="s">
        <v>208</v>
      </c>
      <c r="C56" s="198">
        <f>'Département de résidence DP-DD'!G57</f>
        <v>112735</v>
      </c>
      <c r="D56" s="199">
        <v>562874</v>
      </c>
      <c r="E56" s="187">
        <f t="shared" si="0"/>
        <v>0.20028461076546439</v>
      </c>
      <c r="F56" s="65"/>
    </row>
    <row r="57" spans="1:6" x14ac:dyDescent="0.25">
      <c r="A57" s="195" t="s">
        <v>159</v>
      </c>
      <c r="B57" s="178" t="s">
        <v>160</v>
      </c>
      <c r="C57" s="205">
        <f>'Département de résidence DP-DD'!G58</f>
        <v>43867</v>
      </c>
      <c r="D57" s="206">
        <v>168200</v>
      </c>
      <c r="E57" s="193">
        <f t="shared" si="0"/>
        <v>0.26080261593341258</v>
      </c>
      <c r="F57" s="75"/>
    </row>
    <row r="58" spans="1:6" x14ac:dyDescent="0.25">
      <c r="A58" s="195" t="s">
        <v>209</v>
      </c>
      <c r="B58" s="178" t="s">
        <v>210</v>
      </c>
      <c r="C58" s="198">
        <f>'Département de résidence DP-DD'!G59</f>
        <v>70379</v>
      </c>
      <c r="D58" s="199">
        <v>304981</v>
      </c>
      <c r="E58" s="187">
        <f t="shared" si="0"/>
        <v>0.23076519520888186</v>
      </c>
      <c r="F58" s="65"/>
    </row>
    <row r="59" spans="1:6" x14ac:dyDescent="0.25">
      <c r="A59" s="195" t="s">
        <v>211</v>
      </c>
      <c r="B59" s="178" t="s">
        <v>212</v>
      </c>
      <c r="C59" s="205">
        <f>'Département de résidence DP-DD'!G60</f>
        <v>151527</v>
      </c>
      <c r="D59" s="206">
        <v>730320</v>
      </c>
      <c r="E59" s="193">
        <f t="shared" si="0"/>
        <v>0.20748028261583965</v>
      </c>
      <c r="F59" s="65"/>
    </row>
    <row r="60" spans="1:6" x14ac:dyDescent="0.25">
      <c r="A60" s="195" t="s">
        <v>213</v>
      </c>
      <c r="B60" s="178" t="s">
        <v>214</v>
      </c>
      <c r="C60" s="198">
        <f>'Département de résidence DP-DD'!G61</f>
        <v>43375</v>
      </c>
      <c r="D60" s="199">
        <v>178562</v>
      </c>
      <c r="E60" s="187">
        <f t="shared" si="0"/>
        <v>0.24291282579720208</v>
      </c>
      <c r="F60" s="65"/>
    </row>
    <row r="61" spans="1:6" x14ac:dyDescent="0.25">
      <c r="A61" s="195" t="s">
        <v>215</v>
      </c>
      <c r="B61" s="178" t="s">
        <v>216</v>
      </c>
      <c r="C61" s="205">
        <f>'Département de résidence DP-DD'!G62</f>
        <v>203325</v>
      </c>
      <c r="D61" s="206">
        <v>782348</v>
      </c>
      <c r="E61" s="193">
        <f t="shared" si="0"/>
        <v>0.25989073915955557</v>
      </c>
      <c r="F61" s="75"/>
    </row>
    <row r="62" spans="1:6" x14ac:dyDescent="0.25">
      <c r="A62" s="195" t="s">
        <v>217</v>
      </c>
      <c r="B62" s="178" t="s">
        <v>218</v>
      </c>
      <c r="C62" s="198">
        <f>'Département de résidence DP-DD'!G63</f>
        <v>218601</v>
      </c>
      <c r="D62" s="199">
        <v>1055259</v>
      </c>
      <c r="E62" s="187">
        <f t="shared" si="0"/>
        <v>0.2071538835489676</v>
      </c>
      <c r="F62" s="65"/>
    </row>
    <row r="63" spans="1:6" x14ac:dyDescent="0.25">
      <c r="A63" s="195" t="s">
        <v>219</v>
      </c>
      <c r="B63" s="178" t="s">
        <v>220</v>
      </c>
      <c r="C63" s="205">
        <f>'Département de résidence DP-DD'!G64</f>
        <v>59347</v>
      </c>
      <c r="D63" s="206">
        <v>198936</v>
      </c>
      <c r="E63" s="193">
        <f t="shared" si="0"/>
        <v>0.29832207343065109</v>
      </c>
      <c r="F63" s="65"/>
    </row>
    <row r="64" spans="1:6" x14ac:dyDescent="0.25">
      <c r="A64" s="195" t="s">
        <v>221</v>
      </c>
      <c r="B64" s="178" t="s">
        <v>222</v>
      </c>
      <c r="C64" s="198">
        <f>'Département de résidence DP-DD'!G65</f>
        <v>494575</v>
      </c>
      <c r="D64" s="199">
        <v>2614334</v>
      </c>
      <c r="E64" s="187">
        <f t="shared" si="0"/>
        <v>0.1891781998780569</v>
      </c>
      <c r="F64" s="65"/>
    </row>
    <row r="65" spans="1:6" x14ac:dyDescent="0.25">
      <c r="A65" s="195" t="s">
        <v>223</v>
      </c>
      <c r="B65" s="178" t="s">
        <v>224</v>
      </c>
      <c r="C65" s="205">
        <f>'Département de résidence DP-DD'!G66</f>
        <v>162360</v>
      </c>
      <c r="D65" s="206">
        <v>830176</v>
      </c>
      <c r="E65" s="193">
        <f t="shared" si="0"/>
        <v>0.19557298693289135</v>
      </c>
      <c r="F65" s="75"/>
    </row>
    <row r="66" spans="1:6" x14ac:dyDescent="0.25">
      <c r="A66" s="195" t="s">
        <v>225</v>
      </c>
      <c r="B66" s="178" t="s">
        <v>226</v>
      </c>
      <c r="C66" s="198">
        <f>'Département de résidence DP-DD'!G67</f>
        <v>73490</v>
      </c>
      <c r="D66" s="199">
        <v>272379</v>
      </c>
      <c r="E66" s="187">
        <f t="shared" si="0"/>
        <v>0.26980787799353106</v>
      </c>
      <c r="F66" s="65"/>
    </row>
    <row r="67" spans="1:6" x14ac:dyDescent="0.25">
      <c r="A67" s="195" t="s">
        <v>229</v>
      </c>
      <c r="B67" s="178" t="s">
        <v>230</v>
      </c>
      <c r="C67" s="205">
        <f>'Département de résidence DP-DD'!G68</f>
        <v>304875</v>
      </c>
      <c r="D67" s="206">
        <v>1455555</v>
      </c>
      <c r="E67" s="193">
        <f t="shared" si="0"/>
        <v>0.20945618681533848</v>
      </c>
      <c r="F67" s="65"/>
    </row>
    <row r="68" spans="1:6" x14ac:dyDescent="0.25">
      <c r="A68" s="195" t="s">
        <v>231</v>
      </c>
      <c r="B68" s="178" t="s">
        <v>232</v>
      </c>
      <c r="C68" s="198">
        <f>'Département de résidence DP-DD'!G69</f>
        <v>151365</v>
      </c>
      <c r="D68" s="199">
        <v>665094</v>
      </c>
      <c r="E68" s="187">
        <f t="shared" si="0"/>
        <v>0.22758437153244504</v>
      </c>
      <c r="F68" s="65"/>
    </row>
    <row r="69" spans="1:6" x14ac:dyDescent="0.25">
      <c r="A69" s="195" t="s">
        <v>233</v>
      </c>
      <c r="B69" s="178" t="s">
        <v>234</v>
      </c>
      <c r="C69" s="205">
        <f>'Département de résidence DP-DD'!G70</f>
        <v>170698</v>
      </c>
      <c r="D69" s="206">
        <v>706361</v>
      </c>
      <c r="E69" s="193">
        <f t="shared" si="0"/>
        <v>0.24165830219958351</v>
      </c>
      <c r="F69" s="75"/>
    </row>
    <row r="70" spans="1:6" x14ac:dyDescent="0.25">
      <c r="A70" s="195" t="s">
        <v>167</v>
      </c>
      <c r="B70" s="178" t="s">
        <v>168</v>
      </c>
      <c r="C70" s="198">
        <f>'Département de résidence DP-DD'!G71</f>
        <v>61383</v>
      </c>
      <c r="D70" s="199">
        <v>232534</v>
      </c>
      <c r="E70" s="187">
        <f t="shared" ref="E70:E104" si="1">C70/D70</f>
        <v>0.26397430053239529</v>
      </c>
      <c r="F70" s="65"/>
    </row>
    <row r="71" spans="1:6" x14ac:dyDescent="0.25">
      <c r="A71" s="195" t="s">
        <v>235</v>
      </c>
      <c r="B71" s="178" t="s">
        <v>236</v>
      </c>
      <c r="C71" s="205">
        <f>'Département de résidence DP-DD'!G72</f>
        <v>125082</v>
      </c>
      <c r="D71" s="206">
        <v>497810</v>
      </c>
      <c r="E71" s="193">
        <f t="shared" si="1"/>
        <v>0.25126453867941584</v>
      </c>
      <c r="F71" s="65"/>
    </row>
    <row r="72" spans="1:6" x14ac:dyDescent="0.25">
      <c r="A72" s="195" t="s">
        <v>107</v>
      </c>
      <c r="B72" s="178" t="s">
        <v>108</v>
      </c>
      <c r="C72" s="198">
        <f>'Département de résidence DP-DD'!G73</f>
        <v>241653</v>
      </c>
      <c r="D72" s="199">
        <v>1170551</v>
      </c>
      <c r="E72" s="187">
        <f t="shared" si="1"/>
        <v>0.20644380296116957</v>
      </c>
      <c r="F72" s="65"/>
    </row>
    <row r="73" spans="1:6" x14ac:dyDescent="0.25">
      <c r="A73" s="195" t="s">
        <v>171</v>
      </c>
      <c r="B73" s="178" t="s">
        <v>172</v>
      </c>
      <c r="C73" s="205">
        <f>'Département de résidence DP-DD'!G74</f>
        <v>164955</v>
      </c>
      <c r="D73" s="206">
        <v>769047</v>
      </c>
      <c r="E73" s="193">
        <f t="shared" si="1"/>
        <v>0.21449274231613932</v>
      </c>
      <c r="F73" s="75"/>
    </row>
    <row r="74" spans="1:6" x14ac:dyDescent="0.25">
      <c r="A74" s="195" t="s">
        <v>237</v>
      </c>
      <c r="B74" s="178" t="s">
        <v>238</v>
      </c>
      <c r="C74" s="198">
        <f>'Département de résidence DP-DD'!G75</f>
        <v>341499</v>
      </c>
      <c r="D74" s="199">
        <v>1926989</v>
      </c>
      <c r="E74" s="187">
        <f t="shared" si="1"/>
        <v>0.17721896699981163</v>
      </c>
      <c r="F74" s="65"/>
    </row>
    <row r="75" spans="1:6" x14ac:dyDescent="0.25">
      <c r="A75" s="195" t="s">
        <v>163</v>
      </c>
      <c r="B75" s="178" t="s">
        <v>164</v>
      </c>
      <c r="C75" s="205">
        <f>'Département de résidence DP-DD'!G76</f>
        <v>59445</v>
      </c>
      <c r="D75" s="206">
        <v>232523</v>
      </c>
      <c r="E75" s="193">
        <f t="shared" si="1"/>
        <v>0.25565212903669743</v>
      </c>
      <c r="F75" s="65"/>
    </row>
    <row r="76" spans="1:6" x14ac:dyDescent="0.25">
      <c r="A76" s="195" t="s">
        <v>239</v>
      </c>
      <c r="B76" s="178" t="s">
        <v>240</v>
      </c>
      <c r="C76" s="198">
        <f>'Département de résidence DP-DD'!G77</f>
        <v>147629</v>
      </c>
      <c r="D76" s="199">
        <v>546695</v>
      </c>
      <c r="E76" s="187">
        <f t="shared" si="1"/>
        <v>0.27003905285396795</v>
      </c>
      <c r="F76" s="65"/>
    </row>
    <row r="77" spans="1:6" x14ac:dyDescent="0.25">
      <c r="A77" s="195" t="s">
        <v>241</v>
      </c>
      <c r="B77" s="178" t="s">
        <v>242</v>
      </c>
      <c r="C77" s="205">
        <f>'Département de résidence DP-DD'!G78</f>
        <v>136453</v>
      </c>
      <c r="D77" s="206">
        <v>566096</v>
      </c>
      <c r="E77" s="193">
        <f t="shared" si="1"/>
        <v>0.24104215539413809</v>
      </c>
      <c r="F77" s="75"/>
    </row>
    <row r="78" spans="1:6" x14ac:dyDescent="0.25">
      <c r="A78" s="195" t="s">
        <v>243</v>
      </c>
      <c r="B78" s="178" t="s">
        <v>244</v>
      </c>
      <c r="C78" s="198">
        <f>'Département de résidence DP-DD'!G79</f>
        <v>100585</v>
      </c>
      <c r="D78" s="199">
        <v>451819</v>
      </c>
      <c r="E78" s="187">
        <f t="shared" si="1"/>
        <v>0.22262233327947695</v>
      </c>
      <c r="F78" s="65"/>
    </row>
    <row r="79" spans="1:6" x14ac:dyDescent="0.25">
      <c r="A79" s="195" t="s">
        <v>165</v>
      </c>
      <c r="B79" s="178" t="s">
        <v>166</v>
      </c>
      <c r="C79" s="205">
        <f>'Département de résidence DP-DD'!G80</f>
        <v>152693</v>
      </c>
      <c r="D79" s="206">
        <v>866490</v>
      </c>
      <c r="E79" s="193">
        <f t="shared" si="1"/>
        <v>0.17622015256956225</v>
      </c>
      <c r="F79" s="65"/>
    </row>
    <row r="80" spans="1:6" x14ac:dyDescent="0.25">
      <c r="A80" s="195" t="s">
        <v>227</v>
      </c>
      <c r="B80" s="178" t="s">
        <v>228</v>
      </c>
      <c r="C80" s="198">
        <f>'Département de résidence DP-DD'!G81</f>
        <v>370285</v>
      </c>
      <c r="D80" s="199">
        <v>2087577</v>
      </c>
      <c r="E80" s="187">
        <f t="shared" si="1"/>
        <v>0.17737549321534007</v>
      </c>
      <c r="F80" s="65"/>
    </row>
    <row r="81" spans="1:6" x14ac:dyDescent="0.25">
      <c r="A81" s="195" t="s">
        <v>247</v>
      </c>
      <c r="B81" s="178" t="s">
        <v>248</v>
      </c>
      <c r="C81" s="205">
        <f>'Département de résidence DP-DD'!G82</f>
        <v>279379</v>
      </c>
      <c r="D81" s="206">
        <v>1255554</v>
      </c>
      <c r="E81" s="193">
        <f t="shared" si="1"/>
        <v>0.2225145234693211</v>
      </c>
      <c r="F81" s="75"/>
    </row>
    <row r="82" spans="1:6" x14ac:dyDescent="0.25">
      <c r="A82" s="195" t="s">
        <v>245</v>
      </c>
      <c r="B82" s="178" t="s">
        <v>246</v>
      </c>
      <c r="C82" s="198">
        <f>'Département de résidence DP-DD'!G83</f>
        <v>241017</v>
      </c>
      <c r="D82" s="199">
        <v>1464783</v>
      </c>
      <c r="E82" s="187">
        <f t="shared" si="1"/>
        <v>0.16454109584832702</v>
      </c>
      <c r="F82" s="65"/>
    </row>
    <row r="83" spans="1:6" x14ac:dyDescent="0.25">
      <c r="A83" s="195" t="s">
        <v>275</v>
      </c>
      <c r="B83" s="178" t="s">
        <v>276</v>
      </c>
      <c r="C83" s="205">
        <f>'Département de résidence DP-DD'!G84</f>
        <v>258765</v>
      </c>
      <c r="D83" s="206">
        <v>1473664</v>
      </c>
      <c r="E83" s="193">
        <f t="shared" si="1"/>
        <v>0.17559294384608704</v>
      </c>
      <c r="F83" s="65"/>
    </row>
    <row r="84" spans="1:6" x14ac:dyDescent="0.25">
      <c r="A84" s="195" t="s">
        <v>131</v>
      </c>
      <c r="B84" s="178" t="s">
        <v>132</v>
      </c>
      <c r="C84" s="198">
        <f>'Département de résidence DP-DD'!G85</f>
        <v>89636</v>
      </c>
      <c r="D84" s="199">
        <v>373682</v>
      </c>
      <c r="E84" s="187">
        <f t="shared" si="1"/>
        <v>0.23987240487901479</v>
      </c>
      <c r="F84" s="65"/>
    </row>
    <row r="85" spans="1:6" x14ac:dyDescent="0.25">
      <c r="A85" s="195" t="s">
        <v>251</v>
      </c>
      <c r="B85" s="178" t="s">
        <v>252</v>
      </c>
      <c r="C85" s="205">
        <f>'Département de résidence DP-DD'!G86</f>
        <v>122833</v>
      </c>
      <c r="D85" s="206">
        <v>562126</v>
      </c>
      <c r="E85" s="193">
        <f t="shared" si="1"/>
        <v>0.21851506601722745</v>
      </c>
      <c r="F85" s="75"/>
    </row>
    <row r="86" spans="1:6" x14ac:dyDescent="0.25">
      <c r="A86" s="195" t="s">
        <v>253</v>
      </c>
      <c r="B86" s="179" t="s">
        <v>254</v>
      </c>
      <c r="C86" s="198">
        <f>'Département de résidence DP-DD'!G87</f>
        <v>98769</v>
      </c>
      <c r="D86" s="199">
        <v>398772</v>
      </c>
      <c r="E86" s="187">
        <f t="shared" si="1"/>
        <v>0.2476828864614366</v>
      </c>
      <c r="F86" s="65"/>
    </row>
    <row r="87" spans="1:6" x14ac:dyDescent="0.25">
      <c r="A87" s="195" t="s">
        <v>255</v>
      </c>
      <c r="B87" s="178" t="s">
        <v>256</v>
      </c>
      <c r="C87" s="205">
        <f>'Département de résidence DP-DD'!G88</f>
        <v>56812</v>
      </c>
      <c r="D87" s="206">
        <v>267619</v>
      </c>
      <c r="E87" s="193">
        <f t="shared" si="1"/>
        <v>0.21228687051367803</v>
      </c>
      <c r="F87" s="65"/>
    </row>
    <row r="88" spans="1:6" x14ac:dyDescent="0.25">
      <c r="A88" s="195" t="s">
        <v>263</v>
      </c>
      <c r="B88" s="178" t="s">
        <v>264</v>
      </c>
      <c r="C88" s="198">
        <f>'Département de résidence DP-DD'!G89</f>
        <v>284812</v>
      </c>
      <c r="D88" s="199">
        <v>1121506</v>
      </c>
      <c r="E88" s="187">
        <f t="shared" si="1"/>
        <v>0.25395494986206046</v>
      </c>
      <c r="F88" s="65"/>
    </row>
    <row r="89" spans="1:6" x14ac:dyDescent="0.25">
      <c r="A89" s="195" t="s">
        <v>265</v>
      </c>
      <c r="B89" s="178" t="s">
        <v>266</v>
      </c>
      <c r="C89" s="205">
        <f>'Département de résidence DP-DD'!G90</f>
        <v>128215</v>
      </c>
      <c r="D89" s="206">
        <v>568715</v>
      </c>
      <c r="E89" s="193">
        <f t="shared" si="1"/>
        <v>0.22544684068470147</v>
      </c>
      <c r="F89" s="75"/>
    </row>
    <row r="90" spans="1:6" x14ac:dyDescent="0.25">
      <c r="A90" s="195" t="s">
        <v>267</v>
      </c>
      <c r="B90" s="178" t="s">
        <v>268</v>
      </c>
      <c r="C90" s="198">
        <f>'Département de résidence DP-DD'!G91</f>
        <v>193164</v>
      </c>
      <c r="D90" s="199">
        <v>717301</v>
      </c>
      <c r="E90" s="187">
        <f t="shared" si="1"/>
        <v>0.26929280734308192</v>
      </c>
      <c r="F90" s="65"/>
    </row>
    <row r="91" spans="1:6" x14ac:dyDescent="0.25">
      <c r="A91" s="195" t="s">
        <v>269</v>
      </c>
      <c r="B91" s="178" t="s">
        <v>270</v>
      </c>
      <c r="C91" s="205">
        <f>'Département de résidence DP-DD'!G92</f>
        <v>96934</v>
      </c>
      <c r="D91" s="206">
        <v>440921</v>
      </c>
      <c r="E91" s="193">
        <f t="shared" si="1"/>
        <v>0.21984437121389092</v>
      </c>
      <c r="F91" s="65"/>
    </row>
    <row r="92" spans="1:6" x14ac:dyDescent="0.25">
      <c r="A92" s="195" t="s">
        <v>169</v>
      </c>
      <c r="B92" s="178" t="s">
        <v>170</v>
      </c>
      <c r="C92" s="198">
        <f>'Département de résidence DP-DD'!G93</f>
        <v>89801</v>
      </c>
      <c r="D92" s="199">
        <v>370339</v>
      </c>
      <c r="E92" s="187">
        <f t="shared" si="1"/>
        <v>0.24248323833028657</v>
      </c>
      <c r="F92" s="65"/>
    </row>
    <row r="93" spans="1:6" x14ac:dyDescent="0.25">
      <c r="A93" s="195" t="s">
        <v>271</v>
      </c>
      <c r="B93" s="178" t="s">
        <v>272</v>
      </c>
      <c r="C93" s="205">
        <f>'Département de résidence DP-DD'!G94</f>
        <v>96404</v>
      </c>
      <c r="D93" s="206">
        <v>355431</v>
      </c>
      <c r="E93" s="193">
        <f t="shared" si="1"/>
        <v>0.27123126570276651</v>
      </c>
      <c r="F93" s="75"/>
    </row>
    <row r="94" spans="1:6" x14ac:dyDescent="0.25">
      <c r="A94" s="195" t="s">
        <v>273</v>
      </c>
      <c r="B94" s="178" t="s">
        <v>274</v>
      </c>
      <c r="C94" s="198">
        <f>'Département de résidence DP-DD'!G95</f>
        <v>84613</v>
      </c>
      <c r="D94" s="199">
        <v>328774</v>
      </c>
      <c r="E94" s="187">
        <f t="shared" si="1"/>
        <v>0.25735915857093322</v>
      </c>
      <c r="F94" s="65"/>
    </row>
    <row r="95" spans="1:6" x14ac:dyDescent="0.25">
      <c r="A95" s="195" t="s">
        <v>257</v>
      </c>
      <c r="B95" s="178" t="s">
        <v>258</v>
      </c>
      <c r="C95" s="205">
        <f>'Département de résidence DP-DD'!G96</f>
        <v>31000</v>
      </c>
      <c r="D95" s="206">
        <v>137235</v>
      </c>
      <c r="E95" s="193">
        <f t="shared" si="1"/>
        <v>0.22588989689219222</v>
      </c>
      <c r="F95" s="65"/>
    </row>
    <row r="96" spans="1:6" x14ac:dyDescent="0.25">
      <c r="A96" s="195" t="s">
        <v>139</v>
      </c>
      <c r="B96" s="178" t="s">
        <v>140</v>
      </c>
      <c r="C96" s="198">
        <f>'Département de résidence DP-DD'!G97</f>
        <v>216343</v>
      </c>
      <c r="D96" s="199">
        <v>1331827</v>
      </c>
      <c r="E96" s="187">
        <f t="shared" si="1"/>
        <v>0.16244076745703459</v>
      </c>
      <c r="F96" s="65"/>
    </row>
    <row r="97" spans="1:7" x14ac:dyDescent="0.25">
      <c r="A97" s="195" t="s">
        <v>173</v>
      </c>
      <c r="B97" s="178" t="s">
        <v>174</v>
      </c>
      <c r="C97" s="205">
        <f>'Département de résidence DP-DD'!G98</f>
        <v>252679</v>
      </c>
      <c r="D97" s="206">
        <v>1651407</v>
      </c>
      <c r="E97" s="193">
        <f t="shared" si="1"/>
        <v>0.153008313516898</v>
      </c>
      <c r="F97" s="75"/>
    </row>
    <row r="98" spans="1:7" x14ac:dyDescent="0.25">
      <c r="A98" s="195" t="s">
        <v>249</v>
      </c>
      <c r="B98" s="178" t="s">
        <v>250</v>
      </c>
      <c r="C98" s="198">
        <f>'Département de résidence DP-DD'!G99</f>
        <v>225331</v>
      </c>
      <c r="D98" s="199">
        <v>1701072</v>
      </c>
      <c r="E98" s="187">
        <f t="shared" si="1"/>
        <v>0.13246411674520536</v>
      </c>
      <c r="F98" s="65"/>
    </row>
    <row r="99" spans="1:7" x14ac:dyDescent="0.25">
      <c r="A99" s="195" t="s">
        <v>259</v>
      </c>
      <c r="B99" s="178" t="s">
        <v>260</v>
      </c>
      <c r="C99" s="205">
        <f>'Département de résidence DP-DD'!G100</f>
        <v>221391</v>
      </c>
      <c r="D99" s="206">
        <v>1433927</v>
      </c>
      <c r="E99" s="193">
        <f t="shared" si="1"/>
        <v>0.15439488900062556</v>
      </c>
      <c r="F99" s="65"/>
    </row>
    <row r="100" spans="1:7" x14ac:dyDescent="0.25">
      <c r="A100" s="195" t="s">
        <v>261</v>
      </c>
      <c r="B100" s="178" t="s">
        <v>262</v>
      </c>
      <c r="C100" s="198">
        <f>'Département de résidence DP-DD'!G101</f>
        <v>198625</v>
      </c>
      <c r="D100" s="199">
        <v>1275704</v>
      </c>
      <c r="E100" s="187">
        <f t="shared" si="1"/>
        <v>0.15569834381643391</v>
      </c>
      <c r="F100" s="65"/>
    </row>
    <row r="101" spans="1:7" x14ac:dyDescent="0.25">
      <c r="A101" s="195" t="s">
        <v>277</v>
      </c>
      <c r="B101" s="178" t="s">
        <v>28</v>
      </c>
      <c r="C101" s="205">
        <f>'Département de résidence DP-DD'!G102</f>
        <v>71680</v>
      </c>
      <c r="D101" s="206">
        <v>378561</v>
      </c>
      <c r="E101" s="193">
        <f t="shared" si="1"/>
        <v>0.18934861224479013</v>
      </c>
      <c r="F101" s="75"/>
    </row>
    <row r="102" spans="1:7" x14ac:dyDescent="0.25">
      <c r="A102" s="195" t="s">
        <v>125</v>
      </c>
      <c r="B102" s="178" t="s">
        <v>29</v>
      </c>
      <c r="C102" s="198">
        <f>'Département de résidence DP-DD'!G103</f>
        <v>71382</v>
      </c>
      <c r="D102" s="199">
        <v>295385</v>
      </c>
      <c r="E102" s="187">
        <f t="shared" si="1"/>
        <v>0.24165749784179968</v>
      </c>
      <c r="F102" s="65"/>
    </row>
    <row r="103" spans="1:7" x14ac:dyDescent="0.25">
      <c r="A103" s="195" t="s">
        <v>127</v>
      </c>
      <c r="B103" s="178" t="s">
        <v>30</v>
      </c>
      <c r="C103" s="205">
        <f>'Département de résidence DP-DD'!G104</f>
        <v>13469</v>
      </c>
      <c r="D103" s="206">
        <v>349925</v>
      </c>
      <c r="E103" s="193">
        <f t="shared" si="1"/>
        <v>3.8491105236836465E-2</v>
      </c>
      <c r="F103" s="65"/>
    </row>
    <row r="104" spans="1:7" x14ac:dyDescent="0.25">
      <c r="A104" s="195" t="s">
        <v>129</v>
      </c>
      <c r="B104" s="178" t="s">
        <v>31</v>
      </c>
      <c r="C104" s="200">
        <f>'Département de résidence DP-DD'!G105</f>
        <v>106460</v>
      </c>
      <c r="D104" s="201">
        <v>885700</v>
      </c>
      <c r="E104" s="190">
        <f t="shared" si="1"/>
        <v>0.12019871288246585</v>
      </c>
      <c r="F104" s="65"/>
    </row>
    <row r="105" spans="1:7" x14ac:dyDescent="0.25">
      <c r="A105" s="180"/>
      <c r="B105" s="196" t="s">
        <v>5</v>
      </c>
      <c r="C105" s="197">
        <f>SUM(C5:C104)</f>
        <v>14168068</v>
      </c>
      <c r="D105" s="197">
        <f>SUM(D5:D104)</f>
        <v>68052532</v>
      </c>
      <c r="F105" s="65"/>
    </row>
    <row r="106" spans="1:7" x14ac:dyDescent="0.25">
      <c r="A106" s="228" t="s">
        <v>307</v>
      </c>
      <c r="B106" s="228"/>
      <c r="C106" s="228"/>
      <c r="D106" s="228"/>
      <c r="E106" s="228"/>
      <c r="F106" s="228"/>
      <c r="G106" s="228"/>
    </row>
    <row r="107" spans="1:7" x14ac:dyDescent="0.25">
      <c r="A107" s="40" t="s">
        <v>285</v>
      </c>
      <c r="B107" s="40"/>
      <c r="C107" s="40"/>
      <c r="D107" s="40"/>
      <c r="E107" s="40"/>
      <c r="F107" s="40"/>
      <c r="G107" s="40"/>
    </row>
  </sheetData>
  <mergeCells count="9">
    <mergeCell ref="A1:E2"/>
    <mergeCell ref="A3:B4"/>
    <mergeCell ref="C3:C4"/>
    <mergeCell ref="E3:E4"/>
    <mergeCell ref="A106:G106"/>
    <mergeCell ref="H28:N28"/>
    <mergeCell ref="H29:N29"/>
    <mergeCell ref="D3:D4"/>
    <mergeCell ref="H3:N4"/>
  </mergeCells>
  <pageMargins left="0.7" right="0.7" top="0.75" bottom="0.75" header="0.3" footer="0.3"/>
  <pageSetup paperSize="9" orientation="portrait" verticalDpi="0" r:id="rId1"/>
  <ignoredErrors>
    <ignoredError sqref="A5:A104" numberStoredAsText="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BCC6C9-43BA-421E-928E-E9B01D07ED46}">
  <dimension ref="B1:Q20"/>
  <sheetViews>
    <sheetView showGridLines="0" workbookViewId="0">
      <selection activeCell="F12" sqref="F12"/>
    </sheetView>
  </sheetViews>
  <sheetFormatPr baseColWidth="10" defaultRowHeight="15" x14ac:dyDescent="0.25"/>
  <cols>
    <col min="3" max="6" width="15.7109375" customWidth="1"/>
  </cols>
  <sheetData>
    <row r="1" spans="2:17" ht="30" customHeight="1" x14ac:dyDescent="0.25">
      <c r="B1" s="240" t="s">
        <v>310</v>
      </c>
      <c r="C1" s="240"/>
      <c r="D1" s="240"/>
      <c r="E1" s="240"/>
      <c r="F1" s="240"/>
    </row>
    <row r="2" spans="2:17" ht="48" customHeight="1" x14ac:dyDescent="0.25">
      <c r="B2" s="17"/>
      <c r="C2" s="100" t="s">
        <v>303</v>
      </c>
      <c r="D2" s="100" t="s">
        <v>56</v>
      </c>
      <c r="E2" s="100" t="s">
        <v>63</v>
      </c>
      <c r="F2" s="129" t="s">
        <v>52</v>
      </c>
    </row>
    <row r="3" spans="2:17" ht="15" customHeight="1" x14ac:dyDescent="0.25">
      <c r="B3" s="130" t="s">
        <v>50</v>
      </c>
      <c r="C3" s="55">
        <v>461147</v>
      </c>
      <c r="D3" s="55">
        <v>8013</v>
      </c>
      <c r="E3" s="56">
        <v>2094</v>
      </c>
      <c r="F3" s="56">
        <f>SUM(C3:E3)</f>
        <v>471254</v>
      </c>
    </row>
    <row r="4" spans="2:17" ht="15" customHeight="1" x14ac:dyDescent="0.25">
      <c r="B4" s="132" t="s">
        <v>51</v>
      </c>
      <c r="C4" s="133">
        <v>184077</v>
      </c>
      <c r="D4" s="133">
        <v>51240</v>
      </c>
      <c r="E4" s="134">
        <v>369667</v>
      </c>
      <c r="F4" s="134">
        <f>SUM(C4:E4)</f>
        <v>604984</v>
      </c>
    </row>
    <row r="5" spans="2:17" ht="15" customHeight="1" x14ac:dyDescent="0.25">
      <c r="B5" s="245" t="s">
        <v>52</v>
      </c>
      <c r="C5" s="72">
        <f>SUM(C3:C4)</f>
        <v>645224</v>
      </c>
      <c r="D5" s="72">
        <f t="shared" ref="D5:F5" si="0">SUM(D3:D4)</f>
        <v>59253</v>
      </c>
      <c r="E5" s="72">
        <f t="shared" si="0"/>
        <v>371761</v>
      </c>
      <c r="F5" s="72">
        <f t="shared" si="0"/>
        <v>1076238</v>
      </c>
      <c r="H5" s="66"/>
    </row>
    <row r="6" spans="2:17" ht="15" customHeight="1" x14ac:dyDescent="0.25">
      <c r="B6" s="246"/>
      <c r="C6" s="131">
        <f>C5/$F$5</f>
        <v>0.59951795049050494</v>
      </c>
      <c r="D6" s="131">
        <f t="shared" ref="D6:F6" si="1">D5/$F$5</f>
        <v>5.505566612589409E-2</v>
      </c>
      <c r="E6" s="131">
        <f t="shared" si="1"/>
        <v>0.34542638338360104</v>
      </c>
      <c r="F6" s="131">
        <f t="shared" si="1"/>
        <v>1</v>
      </c>
      <c r="H6" s="66"/>
    </row>
    <row r="7" spans="2:17" ht="14.25" customHeight="1" x14ac:dyDescent="0.25">
      <c r="B7" s="244" t="s">
        <v>71</v>
      </c>
      <c r="C7" s="244"/>
      <c r="D7" s="244"/>
      <c r="E7" s="244"/>
      <c r="F7" s="244"/>
      <c r="G7" s="28"/>
      <c r="H7" s="66"/>
      <c r="M7" s="18"/>
      <c r="N7" s="15"/>
      <c r="O7" s="15"/>
      <c r="P7" s="15"/>
      <c r="Q7" s="15"/>
    </row>
    <row r="8" spans="2:17" ht="15" customHeight="1" x14ac:dyDescent="0.25">
      <c r="B8" s="217" t="s">
        <v>302</v>
      </c>
      <c r="C8" s="217"/>
      <c r="D8" s="217"/>
      <c r="E8" s="217"/>
      <c r="F8" s="217"/>
      <c r="G8" s="28"/>
      <c r="H8" s="66"/>
      <c r="M8" s="18"/>
      <c r="N8" s="15"/>
      <c r="O8" s="15"/>
      <c r="P8" s="15"/>
      <c r="Q8" s="15"/>
    </row>
    <row r="9" spans="2:17" ht="22.5" customHeight="1" x14ac:dyDescent="0.25">
      <c r="B9" s="47"/>
      <c r="C9" s="47"/>
      <c r="D9" s="47"/>
      <c r="E9" s="47"/>
      <c r="F9" s="47"/>
      <c r="G9" s="47"/>
      <c r="M9" s="18"/>
      <c r="N9" s="15"/>
      <c r="O9" s="15"/>
      <c r="P9" s="15"/>
      <c r="Q9" s="15"/>
    </row>
    <row r="10" spans="2:17" x14ac:dyDescent="0.25">
      <c r="B10" s="59" t="s">
        <v>50</v>
      </c>
      <c r="C10" s="71">
        <f>C3/$F$3</f>
        <v>0.97855296718966844</v>
      </c>
      <c r="D10" s="60">
        <f t="shared" ref="D10:E10" si="2">D3/$F$3</f>
        <v>1.700356920047363E-2</v>
      </c>
      <c r="E10" s="69">
        <f t="shared" si="2"/>
        <v>4.4434636098579531E-3</v>
      </c>
      <c r="F10" s="61">
        <f>SUM(C10:E10)</f>
        <v>1</v>
      </c>
    </row>
    <row r="11" spans="2:17" x14ac:dyDescent="0.25">
      <c r="B11" s="207" t="s">
        <v>51</v>
      </c>
      <c r="C11" s="208">
        <f>C4/$F$4</f>
        <v>0.30426755087737856</v>
      </c>
      <c r="D11" s="209">
        <f t="shared" ref="D11:F11" si="3">D4/$F$4</f>
        <v>8.4696454782275235E-2</v>
      </c>
      <c r="E11" s="210">
        <f t="shared" si="3"/>
        <v>0.61103599434034617</v>
      </c>
      <c r="F11" s="209">
        <f t="shared" si="3"/>
        <v>1</v>
      </c>
    </row>
    <row r="12" spans="2:17" x14ac:dyDescent="0.25">
      <c r="B12" s="62" t="s">
        <v>52</v>
      </c>
      <c r="C12" s="70">
        <f>C5/$F$5</f>
        <v>0.59951795049050494</v>
      </c>
      <c r="D12" s="70">
        <f t="shared" ref="D12:F12" si="4">D5/$F$5</f>
        <v>5.505566612589409E-2</v>
      </c>
      <c r="E12" s="70">
        <f t="shared" si="4"/>
        <v>0.34542638338360104</v>
      </c>
      <c r="F12" s="63">
        <f t="shared" si="4"/>
        <v>1</v>
      </c>
    </row>
    <row r="13" spans="2:17" x14ac:dyDescent="0.25">
      <c r="B13" s="64"/>
      <c r="C13" s="64"/>
      <c r="D13" s="64"/>
      <c r="E13" s="64"/>
      <c r="F13" s="64"/>
    </row>
    <row r="14" spans="2:17" x14ac:dyDescent="0.25">
      <c r="B14" s="59" t="s">
        <v>50</v>
      </c>
      <c r="C14" s="60">
        <f>C3/$C$5</f>
        <v>0.71470838034543038</v>
      </c>
      <c r="D14" s="60">
        <f>D3/$D$5</f>
        <v>0.13523365905523771</v>
      </c>
      <c r="E14" s="60">
        <f>E3/$E$5</f>
        <v>5.6326510849712581E-3</v>
      </c>
      <c r="F14" s="61">
        <f>F3/$F$5</f>
        <v>0.43787154885815222</v>
      </c>
    </row>
    <row r="15" spans="2:17" x14ac:dyDescent="0.25">
      <c r="B15" s="207" t="s">
        <v>51</v>
      </c>
      <c r="C15" s="209">
        <f t="shared" ref="C15:C16" si="5">C4/$C$5</f>
        <v>0.28529161965456956</v>
      </c>
      <c r="D15" s="209">
        <f t="shared" ref="D15:D16" si="6">D4/$D$5</f>
        <v>0.86476634094476224</v>
      </c>
      <c r="E15" s="209">
        <f t="shared" ref="E15:E16" si="7">E4/$E$5</f>
        <v>0.99436734891502876</v>
      </c>
      <c r="F15" s="209">
        <f t="shared" ref="F15:F16" si="8">F4/$F$5</f>
        <v>0.56212845114184784</v>
      </c>
    </row>
    <row r="16" spans="2:17" x14ac:dyDescent="0.25">
      <c r="B16" s="62" t="s">
        <v>52</v>
      </c>
      <c r="C16" s="63">
        <f t="shared" si="5"/>
        <v>1</v>
      </c>
      <c r="D16" s="63">
        <f t="shared" si="6"/>
        <v>1</v>
      </c>
      <c r="E16" s="63">
        <f t="shared" si="7"/>
        <v>1</v>
      </c>
      <c r="F16" s="63">
        <f t="shared" si="8"/>
        <v>1</v>
      </c>
    </row>
    <row r="17" spans="3:4" x14ac:dyDescent="0.25">
      <c r="D17" s="57"/>
    </row>
    <row r="18" spans="3:4" x14ac:dyDescent="0.25">
      <c r="D18" s="57"/>
    </row>
    <row r="19" spans="3:4" x14ac:dyDescent="0.25">
      <c r="C19" s="58"/>
    </row>
    <row r="20" spans="3:4" x14ac:dyDescent="0.25">
      <c r="C20" s="58"/>
    </row>
  </sheetData>
  <mergeCells count="4">
    <mergeCell ref="B1:F1"/>
    <mergeCell ref="B7:F7"/>
    <mergeCell ref="B8:F8"/>
    <mergeCell ref="B5:B6"/>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E08FB6-CCBB-4F10-A5EE-D99A877D5A00}">
  <dimension ref="A1:I15"/>
  <sheetViews>
    <sheetView showGridLines="0" workbookViewId="0">
      <selection activeCell="I9" sqref="I9"/>
    </sheetView>
  </sheetViews>
  <sheetFormatPr baseColWidth="10" defaultColWidth="11.42578125" defaultRowHeight="15" x14ac:dyDescent="0.25"/>
  <cols>
    <col min="1" max="4" width="11.42578125" style="1"/>
    <col min="5" max="6" width="13.7109375" style="1" customWidth="1"/>
    <col min="7" max="16384" width="11.42578125" style="1"/>
  </cols>
  <sheetData>
    <row r="1" spans="1:9" ht="66" customHeight="1" x14ac:dyDescent="0.25">
      <c r="A1" s="240" t="s">
        <v>309</v>
      </c>
      <c r="B1" s="240"/>
      <c r="C1" s="240"/>
      <c r="D1" s="240"/>
      <c r="E1" s="240"/>
      <c r="F1" s="240"/>
      <c r="G1" s="12"/>
      <c r="H1" s="12"/>
    </row>
    <row r="2" spans="1:9" ht="15.75" x14ac:dyDescent="0.25">
      <c r="A2" s="10"/>
      <c r="B2" s="247" t="s">
        <v>34</v>
      </c>
      <c r="C2" s="247"/>
      <c r="D2" s="248"/>
      <c r="E2" s="247" t="s">
        <v>35</v>
      </c>
      <c r="F2" s="248"/>
    </row>
    <row r="3" spans="1:9" ht="45" customHeight="1" x14ac:dyDescent="0.25">
      <c r="A3" s="11"/>
      <c r="B3" s="138" t="s">
        <v>1</v>
      </c>
      <c r="C3" s="139" t="s">
        <v>36</v>
      </c>
      <c r="D3" s="140" t="s">
        <v>37</v>
      </c>
      <c r="E3" s="139" t="s">
        <v>38</v>
      </c>
      <c r="F3" s="140" t="s">
        <v>39</v>
      </c>
    </row>
    <row r="4" spans="1:9" x14ac:dyDescent="0.25">
      <c r="A4" s="135" t="s">
        <v>40</v>
      </c>
      <c r="B4" s="141">
        <v>337183</v>
      </c>
      <c r="C4" s="142">
        <v>0.38</v>
      </c>
      <c r="D4" s="143">
        <v>0.62</v>
      </c>
      <c r="E4" s="142">
        <v>0.39</v>
      </c>
      <c r="F4" s="143">
        <v>0.61</v>
      </c>
    </row>
    <row r="5" spans="1:9" x14ac:dyDescent="0.25">
      <c r="A5" s="136" t="s">
        <v>41</v>
      </c>
      <c r="B5" s="144">
        <v>162186</v>
      </c>
      <c r="C5" s="145">
        <v>0.48</v>
      </c>
      <c r="D5" s="146">
        <v>0.52</v>
      </c>
      <c r="E5" s="145">
        <v>0.84</v>
      </c>
      <c r="F5" s="146">
        <v>0.16</v>
      </c>
      <c r="H5" s="16"/>
      <c r="I5" s="16"/>
    </row>
    <row r="6" spans="1:9" x14ac:dyDescent="0.25">
      <c r="A6" s="136" t="s">
        <v>42</v>
      </c>
      <c r="B6" s="141">
        <v>152850</v>
      </c>
      <c r="C6" s="142">
        <v>0.43</v>
      </c>
      <c r="D6" s="143">
        <v>0.56999999999999995</v>
      </c>
      <c r="E6" s="142">
        <v>0.83459388568445447</v>
      </c>
      <c r="F6" s="143">
        <v>0.16540611431554553</v>
      </c>
      <c r="H6" s="32">
        <f>B4+B8+B11</f>
        <v>437353</v>
      </c>
      <c r="I6" s="16"/>
    </row>
    <row r="7" spans="1:9" x14ac:dyDescent="0.25">
      <c r="A7" s="136" t="s">
        <v>43</v>
      </c>
      <c r="B7" s="144">
        <v>63811</v>
      </c>
      <c r="C7" s="145">
        <v>0.47</v>
      </c>
      <c r="D7" s="146">
        <v>0.53</v>
      </c>
      <c r="E7" s="145">
        <v>0.71113035288398729</v>
      </c>
      <c r="F7" s="146">
        <v>0.28886964711601271</v>
      </c>
      <c r="H7" s="16"/>
      <c r="I7" s="16"/>
    </row>
    <row r="8" spans="1:9" x14ac:dyDescent="0.25">
      <c r="A8" s="136" t="s">
        <v>44</v>
      </c>
      <c r="B8" s="141">
        <v>62013</v>
      </c>
      <c r="C8" s="142">
        <v>0.36</v>
      </c>
      <c r="D8" s="143">
        <v>0.64</v>
      </c>
      <c r="E8" s="142">
        <v>0.4</v>
      </c>
      <c r="F8" s="143">
        <v>0.6</v>
      </c>
      <c r="H8" s="33">
        <f>H6/'Carsat résidence et liquidation'!B27</f>
        <v>0.40637201065191902</v>
      </c>
      <c r="I8" s="16"/>
    </row>
    <row r="9" spans="1:9" x14ac:dyDescent="0.25">
      <c r="A9" s="136" t="s">
        <v>45</v>
      </c>
      <c r="B9" s="144">
        <v>51915</v>
      </c>
      <c r="C9" s="145">
        <v>0.46579986516421074</v>
      </c>
      <c r="D9" s="146">
        <v>0.53420013483578932</v>
      </c>
      <c r="E9" s="145">
        <v>0.82</v>
      </c>
      <c r="F9" s="146">
        <v>0.18</v>
      </c>
      <c r="H9" s="16"/>
      <c r="I9" s="16"/>
    </row>
    <row r="10" spans="1:9" x14ac:dyDescent="0.25">
      <c r="A10" s="136" t="s">
        <v>46</v>
      </c>
      <c r="B10" s="141">
        <v>46707</v>
      </c>
      <c r="C10" s="142">
        <v>0.42945309330087345</v>
      </c>
      <c r="D10" s="143">
        <v>0.57054690669912655</v>
      </c>
      <c r="E10" s="142">
        <v>0.82063766630362822</v>
      </c>
      <c r="F10" s="143">
        <v>0.17936233369637175</v>
      </c>
      <c r="H10" s="16"/>
      <c r="I10" s="32">
        <f>B5+B6+B7</f>
        <v>378847</v>
      </c>
    </row>
    <row r="11" spans="1:9" x14ac:dyDescent="0.25">
      <c r="A11" s="136" t="s">
        <v>47</v>
      </c>
      <c r="B11" s="144">
        <v>38157</v>
      </c>
      <c r="C11" s="145">
        <v>0.44</v>
      </c>
      <c r="D11" s="146">
        <v>0.56000000000000005</v>
      </c>
      <c r="E11" s="145">
        <v>0.5</v>
      </c>
      <c r="F11" s="146">
        <v>0.5</v>
      </c>
      <c r="H11" s="16"/>
      <c r="I11" s="16"/>
    </row>
    <row r="12" spans="1:9" x14ac:dyDescent="0.25">
      <c r="A12" s="136" t="s">
        <v>48</v>
      </c>
      <c r="B12" s="141">
        <v>21282</v>
      </c>
      <c r="C12" s="142">
        <v>0.48030295812890011</v>
      </c>
      <c r="D12" s="143">
        <v>0.51969704187109989</v>
      </c>
      <c r="E12" s="142">
        <v>0.9710379650359644</v>
      </c>
      <c r="F12" s="143">
        <v>2.896203496403563E-2</v>
      </c>
      <c r="H12" s="16"/>
      <c r="I12" s="33">
        <f>I10/'Carsat résidence et liquidation'!B27</f>
        <v>0.35201042891999723</v>
      </c>
    </row>
    <row r="13" spans="1:9" x14ac:dyDescent="0.25">
      <c r="A13" s="137" t="s">
        <v>49</v>
      </c>
      <c r="B13" s="147">
        <v>15962</v>
      </c>
      <c r="C13" s="148">
        <v>0.53435544430538173</v>
      </c>
      <c r="D13" s="149">
        <v>0.46564455569461827</v>
      </c>
      <c r="E13" s="148">
        <v>0.93160200250312886</v>
      </c>
      <c r="F13" s="149">
        <v>6.8397997496871088E-2</v>
      </c>
      <c r="H13" s="16"/>
      <c r="I13" s="16"/>
    </row>
    <row r="14" spans="1:9" x14ac:dyDescent="0.25">
      <c r="A14" s="9" t="s">
        <v>71</v>
      </c>
      <c r="H14" s="16"/>
      <c r="I14" s="16"/>
    </row>
    <row r="15" spans="1:9" x14ac:dyDescent="0.25">
      <c r="A15" s="9" t="s">
        <v>60</v>
      </c>
    </row>
  </sheetData>
  <mergeCells count="3">
    <mergeCell ref="B2:D2"/>
    <mergeCell ref="E2:F2"/>
    <mergeCell ref="A1:F1"/>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E7E3BB-CB8A-4206-AA35-69239F6787B5}">
  <dimension ref="A1:L14"/>
  <sheetViews>
    <sheetView showGridLines="0" workbookViewId="0">
      <selection activeCell="C5" sqref="C5"/>
    </sheetView>
  </sheetViews>
  <sheetFormatPr baseColWidth="10" defaultRowHeight="15" x14ac:dyDescent="0.25"/>
  <cols>
    <col min="1" max="1" width="29.5703125" customWidth="1"/>
    <col min="2" max="9" width="11.7109375" customWidth="1"/>
    <col min="10" max="10" width="13" customWidth="1"/>
  </cols>
  <sheetData>
    <row r="1" spans="1:12" ht="36.75" customHeight="1" x14ac:dyDescent="0.25">
      <c r="A1" s="226" t="s">
        <v>312</v>
      </c>
      <c r="B1" s="226"/>
      <c r="C1" s="226"/>
      <c r="D1" s="226"/>
      <c r="E1" s="226"/>
      <c r="F1" s="226"/>
      <c r="G1" s="226"/>
      <c r="H1" s="226"/>
      <c r="I1" s="226"/>
      <c r="J1" s="226"/>
    </row>
    <row r="2" spans="1:12" ht="23.25" customHeight="1" x14ac:dyDescent="0.25">
      <c r="A2" s="254"/>
      <c r="B2" s="255" t="s">
        <v>316</v>
      </c>
      <c r="C2" s="256"/>
      <c r="D2" s="257"/>
      <c r="E2" s="255" t="s">
        <v>63</v>
      </c>
      <c r="F2" s="256"/>
      <c r="G2" s="257"/>
      <c r="H2" s="258" t="s">
        <v>52</v>
      </c>
      <c r="I2" s="256"/>
      <c r="J2" s="257"/>
    </row>
    <row r="3" spans="1:12" ht="25.5" customHeight="1" x14ac:dyDescent="0.25">
      <c r="A3" s="259"/>
      <c r="B3" s="260" t="s">
        <v>50</v>
      </c>
      <c r="C3" s="261" t="s">
        <v>51</v>
      </c>
      <c r="D3" s="262" t="s">
        <v>64</v>
      </c>
      <c r="E3" s="260" t="s">
        <v>50</v>
      </c>
      <c r="F3" s="261" t="s">
        <v>51</v>
      </c>
      <c r="G3" s="262" t="s">
        <v>64</v>
      </c>
      <c r="H3" s="261" t="s">
        <v>50</v>
      </c>
      <c r="I3" s="261" t="s">
        <v>51</v>
      </c>
      <c r="J3" s="262" t="s">
        <v>65</v>
      </c>
    </row>
    <row r="4" spans="1:12" s="2" customFormat="1" ht="34.5" customHeight="1" x14ac:dyDescent="0.25">
      <c r="A4" s="263" t="s">
        <v>300</v>
      </c>
      <c r="B4" s="264">
        <v>229661</v>
      </c>
      <c r="C4" s="264">
        <v>181977</v>
      </c>
      <c r="D4" s="265">
        <v>411638</v>
      </c>
      <c r="E4" s="266">
        <v>1804</v>
      </c>
      <c r="F4" s="264">
        <v>89484</v>
      </c>
      <c r="G4" s="265">
        <v>91288</v>
      </c>
      <c r="H4" s="264">
        <v>231465</v>
      </c>
      <c r="I4" s="264">
        <v>271461</v>
      </c>
      <c r="J4" s="265">
        <v>502926</v>
      </c>
      <c r="L4" s="41"/>
    </row>
    <row r="5" spans="1:12" s="2" customFormat="1" ht="20.100000000000001" customHeight="1" x14ac:dyDescent="0.25">
      <c r="A5" s="267" t="s">
        <v>66</v>
      </c>
      <c r="B5" s="268">
        <v>10561</v>
      </c>
      <c r="C5" s="268">
        <v>10776</v>
      </c>
      <c r="D5" s="269">
        <v>21337</v>
      </c>
      <c r="E5" s="270">
        <v>11</v>
      </c>
      <c r="F5" s="268">
        <v>581</v>
      </c>
      <c r="G5" s="269">
        <v>592</v>
      </c>
      <c r="H5" s="268">
        <v>10572</v>
      </c>
      <c r="I5" s="268">
        <v>11357</v>
      </c>
      <c r="J5" s="269">
        <v>21929</v>
      </c>
      <c r="L5" s="41"/>
    </row>
    <row r="6" spans="1:12" s="2" customFormat="1" ht="33.75" customHeight="1" x14ac:dyDescent="0.25">
      <c r="A6" s="267" t="s">
        <v>301</v>
      </c>
      <c r="B6" s="264">
        <v>12740</v>
      </c>
      <c r="C6" s="264">
        <v>9820</v>
      </c>
      <c r="D6" s="265">
        <v>22560</v>
      </c>
      <c r="E6" s="266">
        <v>57</v>
      </c>
      <c r="F6" s="264">
        <v>3778</v>
      </c>
      <c r="G6" s="265">
        <v>3835</v>
      </c>
      <c r="H6" s="264">
        <v>12797</v>
      </c>
      <c r="I6" s="264">
        <v>13598</v>
      </c>
      <c r="J6" s="265">
        <v>26395</v>
      </c>
      <c r="L6" s="41"/>
    </row>
    <row r="7" spans="1:12" s="2" customFormat="1" ht="20.100000000000001" customHeight="1" x14ac:dyDescent="0.25">
      <c r="A7" s="267" t="s">
        <v>67</v>
      </c>
      <c r="B7" s="268">
        <v>18983</v>
      </c>
      <c r="C7" s="268">
        <v>8517</v>
      </c>
      <c r="D7" s="269">
        <v>27500</v>
      </c>
      <c r="E7" s="270">
        <v>36</v>
      </c>
      <c r="F7" s="268">
        <v>5596</v>
      </c>
      <c r="G7" s="269">
        <v>5632</v>
      </c>
      <c r="H7" s="271">
        <v>19019</v>
      </c>
      <c r="I7" s="271">
        <v>14113</v>
      </c>
      <c r="J7" s="269">
        <v>33132</v>
      </c>
      <c r="L7" s="41"/>
    </row>
    <row r="8" spans="1:12" s="2" customFormat="1" ht="20.100000000000001" customHeight="1" x14ac:dyDescent="0.25">
      <c r="A8" s="267" t="s">
        <v>68</v>
      </c>
      <c r="B8" s="264">
        <v>178768</v>
      </c>
      <c r="C8" s="264">
        <v>9366</v>
      </c>
      <c r="D8" s="265">
        <v>188134</v>
      </c>
      <c r="E8" s="266">
        <v>135</v>
      </c>
      <c r="F8" s="264">
        <v>267910</v>
      </c>
      <c r="G8" s="265">
        <v>268045</v>
      </c>
      <c r="H8" s="264">
        <v>178903</v>
      </c>
      <c r="I8" s="264">
        <v>277276</v>
      </c>
      <c r="J8" s="265">
        <v>456179</v>
      </c>
      <c r="L8" s="41"/>
    </row>
    <row r="9" spans="1:12" s="2" customFormat="1" ht="20.100000000000001" customHeight="1" x14ac:dyDescent="0.25">
      <c r="A9" s="267" t="s">
        <v>69</v>
      </c>
      <c r="B9" s="268">
        <v>16413</v>
      </c>
      <c r="C9" s="268">
        <v>13395</v>
      </c>
      <c r="D9" s="269">
        <v>29808</v>
      </c>
      <c r="E9" s="270">
        <v>50</v>
      </c>
      <c r="F9" s="268">
        <v>2113</v>
      </c>
      <c r="G9" s="269">
        <v>2163</v>
      </c>
      <c r="H9" s="268">
        <v>16463</v>
      </c>
      <c r="I9" s="268">
        <v>15508</v>
      </c>
      <c r="J9" s="269">
        <v>31971</v>
      </c>
      <c r="L9" s="41"/>
    </row>
    <row r="10" spans="1:12" s="2" customFormat="1" ht="20.100000000000001" customHeight="1" x14ac:dyDescent="0.25">
      <c r="A10" s="272" t="s">
        <v>70</v>
      </c>
      <c r="B10" s="264">
        <v>2034</v>
      </c>
      <c r="C10" s="264">
        <v>1466</v>
      </c>
      <c r="D10" s="265">
        <v>3500</v>
      </c>
      <c r="E10" s="266">
        <v>1</v>
      </c>
      <c r="F10" s="264">
        <v>205</v>
      </c>
      <c r="G10" s="265">
        <v>206</v>
      </c>
      <c r="H10" s="264">
        <v>2035</v>
      </c>
      <c r="I10" s="264">
        <v>1671</v>
      </c>
      <c r="J10" s="265">
        <v>3706</v>
      </c>
      <c r="L10" s="41"/>
    </row>
    <row r="11" spans="1:12" ht="33.75" customHeight="1" x14ac:dyDescent="0.25">
      <c r="A11" s="273" t="s">
        <v>79</v>
      </c>
      <c r="B11" s="274">
        <f>SUM(B4:B10)</f>
        <v>469160</v>
      </c>
      <c r="C11" s="274">
        <f t="shared" ref="C11:I11" si="0">SUM(C4:C10)</f>
        <v>235317</v>
      </c>
      <c r="D11" s="274">
        <f t="shared" si="0"/>
        <v>704477</v>
      </c>
      <c r="E11" s="274">
        <f t="shared" si="0"/>
        <v>2094</v>
      </c>
      <c r="F11" s="274">
        <f t="shared" si="0"/>
        <v>369667</v>
      </c>
      <c r="G11" s="274">
        <f t="shared" si="0"/>
        <v>371761</v>
      </c>
      <c r="H11" s="274">
        <f t="shared" si="0"/>
        <v>471254</v>
      </c>
      <c r="I11" s="274">
        <f t="shared" si="0"/>
        <v>604984</v>
      </c>
      <c r="J11" s="274">
        <f>SUM(J4:J10)</f>
        <v>1076238</v>
      </c>
      <c r="L11" s="41"/>
    </row>
    <row r="12" spans="1:12" x14ac:dyDescent="0.25">
      <c r="A12" s="9" t="s">
        <v>286</v>
      </c>
    </row>
    <row r="13" spans="1:12" x14ac:dyDescent="0.25">
      <c r="A13" s="9" t="s">
        <v>71</v>
      </c>
    </row>
    <row r="14" spans="1:12" x14ac:dyDescent="0.25">
      <c r="A14" s="9" t="s">
        <v>60</v>
      </c>
    </row>
  </sheetData>
  <mergeCells count="4">
    <mergeCell ref="A1:J1"/>
    <mergeCell ref="B2:D2"/>
    <mergeCell ref="E2:G2"/>
    <mergeCell ref="H2:J2"/>
  </mergeCells>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E8866A-A20F-4E28-9FF9-9E9B0A82F3DA}">
  <dimension ref="A1:K45"/>
  <sheetViews>
    <sheetView showGridLines="0" workbookViewId="0">
      <selection activeCell="C10" sqref="C10"/>
    </sheetView>
  </sheetViews>
  <sheetFormatPr baseColWidth="10" defaultRowHeight="15" x14ac:dyDescent="0.25"/>
  <sheetData>
    <row r="1" spans="1:11" ht="60" x14ac:dyDescent="0.25">
      <c r="A1" s="211" t="s">
        <v>55</v>
      </c>
      <c r="B1" s="211" t="s">
        <v>58</v>
      </c>
      <c r="C1" s="211" t="s">
        <v>54</v>
      </c>
      <c r="E1" s="249" t="s">
        <v>294</v>
      </c>
      <c r="F1" s="249"/>
      <c r="G1" s="249"/>
      <c r="H1" s="249"/>
      <c r="I1" s="249"/>
      <c r="J1" s="249"/>
      <c r="K1" s="249"/>
    </row>
    <row r="2" spans="1:11" s="14" customFormat="1" x14ac:dyDescent="0.25">
      <c r="A2" s="212">
        <v>1980</v>
      </c>
      <c r="B2" s="214">
        <v>231944</v>
      </c>
      <c r="C2" s="215">
        <v>4.6492692570818749E-2</v>
      </c>
    </row>
    <row r="3" spans="1:11" s="14" customFormat="1" x14ac:dyDescent="0.25">
      <c r="A3" s="212">
        <v>1981</v>
      </c>
      <c r="B3" s="188">
        <v>248781</v>
      </c>
      <c r="C3" s="213">
        <v>4.8659940207074814E-2</v>
      </c>
    </row>
    <row r="4" spans="1:11" s="14" customFormat="1" x14ac:dyDescent="0.25">
      <c r="A4" s="212">
        <v>1982</v>
      </c>
      <c r="B4" s="214">
        <v>265189</v>
      </c>
      <c r="C4" s="215">
        <v>5.083222045384015E-2</v>
      </c>
    </row>
    <row r="5" spans="1:11" s="14" customFormat="1" x14ac:dyDescent="0.25">
      <c r="A5" s="212">
        <v>1983</v>
      </c>
      <c r="B5" s="188">
        <v>282329</v>
      </c>
      <c r="C5" s="213">
        <v>5.1847142483827206E-2</v>
      </c>
    </row>
    <row r="6" spans="1:11" s="14" customFormat="1" x14ac:dyDescent="0.25">
      <c r="A6" s="212">
        <v>1984</v>
      </c>
      <c r="B6" s="214">
        <v>303409</v>
      </c>
      <c r="C6" s="215">
        <v>5.3099025520027751E-2</v>
      </c>
    </row>
    <row r="7" spans="1:11" s="14" customFormat="1" x14ac:dyDescent="0.25">
      <c r="A7" s="212">
        <v>1985</v>
      </c>
      <c r="B7" s="188">
        <v>322670</v>
      </c>
      <c r="C7" s="213">
        <v>5.3761237259884687E-2</v>
      </c>
    </row>
    <row r="8" spans="1:11" s="14" customFormat="1" x14ac:dyDescent="0.25">
      <c r="A8" s="212">
        <v>1986</v>
      </c>
      <c r="B8" s="214">
        <v>341644</v>
      </c>
      <c r="C8" s="215">
        <v>5.4315084532862198E-2</v>
      </c>
    </row>
    <row r="9" spans="1:11" s="14" customFormat="1" x14ac:dyDescent="0.25">
      <c r="A9" s="212">
        <v>1987</v>
      </c>
      <c r="B9" s="188">
        <v>367584</v>
      </c>
      <c r="C9" s="213">
        <v>5.5900266906498783E-2</v>
      </c>
    </row>
    <row r="10" spans="1:11" s="14" customFormat="1" x14ac:dyDescent="0.25">
      <c r="A10" s="212">
        <v>1988</v>
      </c>
      <c r="B10" s="214">
        <v>395100</v>
      </c>
      <c r="C10" s="215">
        <v>5.7570532280442947E-2</v>
      </c>
    </row>
    <row r="11" spans="1:11" s="14" customFormat="1" x14ac:dyDescent="0.25">
      <c r="A11" s="212">
        <v>1989</v>
      </c>
      <c r="B11" s="188">
        <v>422287</v>
      </c>
      <c r="C11" s="213">
        <v>5.9002726811899164E-2</v>
      </c>
    </row>
    <row r="12" spans="1:11" s="14" customFormat="1" x14ac:dyDescent="0.25">
      <c r="A12" s="212">
        <v>1990</v>
      </c>
      <c r="B12" s="214">
        <v>457279</v>
      </c>
      <c r="C12" s="215">
        <v>6.1131235124227905E-2</v>
      </c>
    </row>
    <row r="13" spans="1:11" s="14" customFormat="1" x14ac:dyDescent="0.25">
      <c r="A13" s="212">
        <v>1991</v>
      </c>
      <c r="B13" s="188">
        <v>492316</v>
      </c>
      <c r="C13" s="213">
        <v>6.3290242602140737E-2</v>
      </c>
    </row>
    <row r="14" spans="1:11" s="14" customFormat="1" x14ac:dyDescent="0.25">
      <c r="A14" s="212">
        <v>1992</v>
      </c>
      <c r="B14" s="214">
        <v>533708</v>
      </c>
      <c r="C14" s="215">
        <v>6.6002406572192834E-2</v>
      </c>
    </row>
    <row r="15" spans="1:11" s="14" customFormat="1" x14ac:dyDescent="0.25">
      <c r="A15" s="212">
        <v>1993</v>
      </c>
      <c r="B15" s="188">
        <v>579228</v>
      </c>
      <c r="C15" s="213">
        <v>6.922398193857697E-2</v>
      </c>
    </row>
    <row r="16" spans="1:11" s="14" customFormat="1" x14ac:dyDescent="0.25">
      <c r="A16" s="212">
        <v>1994</v>
      </c>
      <c r="B16" s="214">
        <v>626799</v>
      </c>
      <c r="C16" s="215">
        <v>7.2551899055932539E-2</v>
      </c>
    </row>
    <row r="17" spans="1:5" s="14" customFormat="1" x14ac:dyDescent="0.25">
      <c r="A17" s="212">
        <v>1995</v>
      </c>
      <c r="B17" s="188">
        <v>670309</v>
      </c>
      <c r="C17" s="213">
        <v>7.5710281211971708E-2</v>
      </c>
    </row>
    <row r="18" spans="1:5" s="14" customFormat="1" x14ac:dyDescent="0.25">
      <c r="A18" s="212">
        <v>1996</v>
      </c>
      <c r="B18" s="214">
        <v>717681</v>
      </c>
      <c r="C18" s="215">
        <v>7.9065001039428776E-2</v>
      </c>
    </row>
    <row r="19" spans="1:5" s="14" customFormat="1" x14ac:dyDescent="0.25">
      <c r="A19" s="212">
        <v>1997</v>
      </c>
      <c r="B19" s="188">
        <v>760667</v>
      </c>
      <c r="C19" s="213">
        <v>8.1946836205331677E-2</v>
      </c>
    </row>
    <row r="20" spans="1:5" s="14" customFormat="1" x14ac:dyDescent="0.25">
      <c r="A20" s="212">
        <v>1998</v>
      </c>
      <c r="B20" s="214">
        <v>806814</v>
      </c>
      <c r="C20" s="215">
        <v>8.5031079859113068E-2</v>
      </c>
      <c r="E20" s="9" t="s">
        <v>74</v>
      </c>
    </row>
    <row r="21" spans="1:5" s="14" customFormat="1" x14ac:dyDescent="0.25">
      <c r="A21" s="212">
        <v>1999</v>
      </c>
      <c r="B21" s="188">
        <v>852694</v>
      </c>
      <c r="C21" s="213">
        <v>8.8037201580489E-2</v>
      </c>
      <c r="E21" s="9" t="s">
        <v>61</v>
      </c>
    </row>
    <row r="22" spans="1:5" s="14" customFormat="1" x14ac:dyDescent="0.25">
      <c r="A22" s="212">
        <v>2000</v>
      </c>
      <c r="B22" s="214">
        <v>892432</v>
      </c>
      <c r="C22" s="215">
        <v>9.1313888524515011E-2</v>
      </c>
      <c r="E22" s="9" t="s">
        <v>75</v>
      </c>
    </row>
    <row r="23" spans="1:5" s="14" customFormat="1" x14ac:dyDescent="0.25">
      <c r="A23" s="212">
        <v>2001</v>
      </c>
      <c r="B23" s="188">
        <v>937920</v>
      </c>
      <c r="C23" s="213">
        <v>9.4319936983276495E-2</v>
      </c>
    </row>
    <row r="24" spans="1:5" s="14" customFormat="1" x14ac:dyDescent="0.25">
      <c r="A24" s="212">
        <v>2002</v>
      </c>
      <c r="B24" s="214">
        <v>979085</v>
      </c>
      <c r="C24" s="215">
        <v>9.6827709110904089E-2</v>
      </c>
    </row>
    <row r="25" spans="1:5" s="14" customFormat="1" x14ac:dyDescent="0.25">
      <c r="A25" s="212">
        <v>2003</v>
      </c>
      <c r="B25" s="188">
        <v>1020050</v>
      </c>
      <c r="C25" s="213">
        <v>9.9300443198988037E-2</v>
      </c>
    </row>
    <row r="26" spans="1:5" s="14" customFormat="1" x14ac:dyDescent="0.25">
      <c r="A26" s="212">
        <v>2004</v>
      </c>
      <c r="B26" s="214">
        <v>1054992</v>
      </c>
      <c r="C26" s="215">
        <v>9.9488333749207153E-2</v>
      </c>
    </row>
    <row r="27" spans="1:5" s="14" customFormat="1" x14ac:dyDescent="0.25">
      <c r="A27" s="212">
        <v>2005</v>
      </c>
      <c r="B27" s="188">
        <v>1091887</v>
      </c>
      <c r="C27" s="213">
        <v>0.1000294714388594</v>
      </c>
    </row>
    <row r="28" spans="1:5" s="14" customFormat="1" x14ac:dyDescent="0.25">
      <c r="A28" s="212">
        <v>2006</v>
      </c>
      <c r="B28" s="214">
        <v>1132382</v>
      </c>
      <c r="C28" s="215">
        <v>0.10022877555115417</v>
      </c>
    </row>
    <row r="29" spans="1:5" s="14" customFormat="1" x14ac:dyDescent="0.25">
      <c r="A29" s="212">
        <v>2007</v>
      </c>
      <c r="B29" s="188">
        <v>1156471</v>
      </c>
      <c r="C29" s="213">
        <v>9.888665287434753E-2</v>
      </c>
    </row>
    <row r="30" spans="1:5" s="14" customFormat="1" x14ac:dyDescent="0.25">
      <c r="A30" s="212">
        <v>2008</v>
      </c>
      <c r="B30" s="214">
        <v>1182510</v>
      </c>
      <c r="C30" s="215">
        <v>9.7893247509207068E-2</v>
      </c>
    </row>
    <row r="31" spans="1:5" s="14" customFormat="1" x14ac:dyDescent="0.25">
      <c r="A31" s="212">
        <v>2009</v>
      </c>
      <c r="B31" s="188">
        <v>1212251</v>
      </c>
      <c r="C31" s="213">
        <v>9.7882707343421513E-2</v>
      </c>
    </row>
    <row r="32" spans="1:5" s="14" customFormat="1" x14ac:dyDescent="0.25">
      <c r="A32" s="212">
        <v>2010</v>
      </c>
      <c r="B32" s="214">
        <v>1234693</v>
      </c>
      <c r="C32" s="215">
        <v>9.5824906793897907E-2</v>
      </c>
    </row>
    <row r="33" spans="1:6" s="14" customFormat="1" x14ac:dyDescent="0.25">
      <c r="A33" s="212">
        <v>2011</v>
      </c>
      <c r="B33" s="188">
        <v>1250791</v>
      </c>
      <c r="C33" s="213">
        <v>9.54651513436542E-2</v>
      </c>
    </row>
    <row r="34" spans="1:6" s="14" customFormat="1" x14ac:dyDescent="0.25">
      <c r="A34" s="212">
        <v>2012</v>
      </c>
      <c r="B34" s="214">
        <v>1256324</v>
      </c>
      <c r="C34" s="215">
        <v>9.4923836466649147E-2</v>
      </c>
    </row>
    <row r="35" spans="1:6" s="14" customFormat="1" x14ac:dyDescent="0.25">
      <c r="A35" s="212">
        <v>2013</v>
      </c>
      <c r="B35" s="188">
        <v>1264294</v>
      </c>
      <c r="C35" s="213">
        <v>9.3657783074270015E-2</v>
      </c>
    </row>
    <row r="36" spans="1:6" s="14" customFormat="1" x14ac:dyDescent="0.25">
      <c r="A36" s="212">
        <v>2014</v>
      </c>
      <c r="B36" s="214">
        <v>1244684</v>
      </c>
      <c r="C36" s="215">
        <v>9.0940866853611593E-2</v>
      </c>
    </row>
    <row r="37" spans="1:6" s="14" customFormat="1" x14ac:dyDescent="0.25">
      <c r="A37" s="212">
        <v>2015</v>
      </c>
      <c r="B37" s="188">
        <v>1235287</v>
      </c>
      <c r="C37" s="213">
        <v>8.9159291141170105E-2</v>
      </c>
    </row>
    <row r="38" spans="1:6" s="14" customFormat="1" x14ac:dyDescent="0.25">
      <c r="A38" s="212">
        <v>2016</v>
      </c>
      <c r="B38" s="214">
        <v>1226545</v>
      </c>
      <c r="C38" s="215">
        <v>8.745644629116274E-2</v>
      </c>
      <c r="F38" s="54"/>
    </row>
    <row r="39" spans="1:6" s="14" customFormat="1" x14ac:dyDescent="0.25">
      <c r="A39" s="212">
        <v>2017</v>
      </c>
      <c r="B39" s="188">
        <v>1157786</v>
      </c>
      <c r="C39" s="213">
        <v>8.1882896565049462E-2</v>
      </c>
    </row>
    <row r="40" spans="1:6" s="14" customFormat="1" x14ac:dyDescent="0.25">
      <c r="A40" s="212">
        <v>2018</v>
      </c>
      <c r="B40" s="214">
        <v>1179007</v>
      </c>
      <c r="C40" s="215">
        <v>8.2146913203487631E-2</v>
      </c>
    </row>
    <row r="41" spans="1:6" s="14" customFormat="1" x14ac:dyDescent="0.25">
      <c r="A41" s="212">
        <v>2019</v>
      </c>
      <c r="B41" s="188">
        <v>1208268</v>
      </c>
      <c r="C41" s="213">
        <v>8.3089632590098217E-2</v>
      </c>
    </row>
    <row r="42" spans="1:6" x14ac:dyDescent="0.25">
      <c r="A42" s="212">
        <v>2020</v>
      </c>
      <c r="B42" s="214">
        <v>1123741</v>
      </c>
      <c r="C42" s="215">
        <v>7.6182277057178616E-2</v>
      </c>
      <c r="D42" s="14"/>
    </row>
    <row r="43" spans="1:6" x14ac:dyDescent="0.25">
      <c r="A43" s="212">
        <v>2021</v>
      </c>
      <c r="B43" s="188">
        <v>1102647</v>
      </c>
      <c r="C43" s="213">
        <v>7.4256520071266915E-2</v>
      </c>
      <c r="D43" s="14"/>
    </row>
    <row r="44" spans="1:6" x14ac:dyDescent="0.25">
      <c r="A44" s="212">
        <v>2022</v>
      </c>
      <c r="B44" s="214">
        <v>1087595</v>
      </c>
      <c r="C44" s="215">
        <v>7.1999999999999995E-2</v>
      </c>
      <c r="D44" s="14"/>
    </row>
    <row r="45" spans="1:6" x14ac:dyDescent="0.25">
      <c r="A45" s="212">
        <v>2023</v>
      </c>
      <c r="B45" s="188">
        <v>1076238</v>
      </c>
      <c r="C45" s="213">
        <f>B45/15251939</f>
        <v>7.0564011566004822E-2</v>
      </c>
      <c r="D45" s="14"/>
    </row>
  </sheetData>
  <mergeCells count="1">
    <mergeCell ref="E1:K1"/>
  </mergeCells>
  <pageMargins left="0.7" right="0.7" top="0.75" bottom="0.75" header="0.3" footer="0.3"/>
  <pageSetup paperSize="9" orientation="portrait"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6C4176-8870-49FC-A6FC-A81D96D22306}">
  <dimension ref="A1:Q16"/>
  <sheetViews>
    <sheetView showGridLines="0" workbookViewId="0">
      <selection activeCell="I21" sqref="I21"/>
    </sheetView>
  </sheetViews>
  <sheetFormatPr baseColWidth="10" defaultRowHeight="15" x14ac:dyDescent="0.25"/>
  <cols>
    <col min="1" max="1" width="32.85546875" customWidth="1"/>
    <col min="3" max="6" width="15.7109375" customWidth="1"/>
  </cols>
  <sheetData>
    <row r="1" spans="1:17" ht="30" customHeight="1" x14ac:dyDescent="0.25">
      <c r="A1" s="240" t="s">
        <v>313</v>
      </c>
      <c r="B1" s="240"/>
      <c r="C1" s="240"/>
      <c r="D1" s="240"/>
      <c r="E1" s="240"/>
      <c r="F1" s="240"/>
    </row>
    <row r="2" spans="1:17" ht="48" customHeight="1" x14ac:dyDescent="0.25">
      <c r="A2" s="2"/>
      <c r="B2" s="17"/>
      <c r="C2" s="100" t="s">
        <v>57</v>
      </c>
      <c r="D2" s="100" t="s">
        <v>56</v>
      </c>
      <c r="E2" s="100" t="s">
        <v>39</v>
      </c>
      <c r="F2" s="129" t="s">
        <v>52</v>
      </c>
    </row>
    <row r="3" spans="1:17" ht="15" customHeight="1" x14ac:dyDescent="0.25">
      <c r="A3" s="229" t="s">
        <v>298</v>
      </c>
      <c r="B3" s="150" t="s">
        <v>50</v>
      </c>
      <c r="C3" s="151">
        <v>319.196999091397</v>
      </c>
      <c r="D3" s="152">
        <v>714.45761138150601</v>
      </c>
      <c r="E3" s="153">
        <v>201.22446513849101</v>
      </c>
      <c r="F3" s="154">
        <v>325.39363360311</v>
      </c>
    </row>
    <row r="4" spans="1:17" ht="15" customHeight="1" x14ac:dyDescent="0.25">
      <c r="A4" s="250"/>
      <c r="B4" s="164" t="s">
        <v>51</v>
      </c>
      <c r="C4" s="165">
        <v>295.99416450724402</v>
      </c>
      <c r="D4" s="166">
        <v>611.77939363778296</v>
      </c>
      <c r="E4" s="167">
        <v>239.70475993258799</v>
      </c>
      <c r="F4" s="168">
        <v>288.34520159210803</v>
      </c>
    </row>
    <row r="5" spans="1:17" ht="15" customHeight="1" x14ac:dyDescent="0.25">
      <c r="A5" s="231"/>
      <c r="B5" s="155" t="s">
        <v>52</v>
      </c>
      <c r="C5" s="156">
        <v>312.57742483230601</v>
      </c>
      <c r="D5" s="157">
        <v>625.66494472853503</v>
      </c>
      <c r="E5" s="158">
        <v>239.488013858366</v>
      </c>
      <c r="F5" s="159">
        <v>304.56765589953199</v>
      </c>
    </row>
    <row r="6" spans="1:17" ht="15" customHeight="1" x14ac:dyDescent="0.25">
      <c r="A6" s="229" t="s">
        <v>299</v>
      </c>
      <c r="B6" s="169" t="s">
        <v>50</v>
      </c>
      <c r="C6" s="170">
        <v>971.10820352768405</v>
      </c>
      <c r="D6" s="171">
        <v>1090.7913614921099</v>
      </c>
      <c r="E6" s="171">
        <v>222.139390424482</v>
      </c>
      <c r="F6" s="172">
        <v>971.31374776783196</v>
      </c>
    </row>
    <row r="7" spans="1:17" ht="15" customHeight="1" x14ac:dyDescent="0.25">
      <c r="A7" s="250"/>
      <c r="B7" s="160" t="s">
        <v>51</v>
      </c>
      <c r="C7" s="161">
        <v>709.78289560968904</v>
      </c>
      <c r="D7" s="162">
        <v>985.43444802387501</v>
      </c>
      <c r="E7" s="162">
        <v>413.23828283379999</v>
      </c>
      <c r="F7" s="163">
        <v>764.34303733922104</v>
      </c>
    </row>
    <row r="8" spans="1:17" ht="15" customHeight="1" x14ac:dyDescent="0.25">
      <c r="A8" s="231"/>
      <c r="B8" s="173" t="s">
        <v>52</v>
      </c>
      <c r="C8" s="174">
        <v>843.25581991267302</v>
      </c>
      <c r="D8" s="175">
        <v>995.23042289500904</v>
      </c>
      <c r="E8" s="175">
        <v>395.35058900402601</v>
      </c>
      <c r="F8" s="176">
        <v>855.59736949030105</v>
      </c>
    </row>
    <row r="9" spans="1:17" ht="18" customHeight="1" x14ac:dyDescent="0.25">
      <c r="A9" s="9" t="s">
        <v>71</v>
      </c>
      <c r="B9" s="28"/>
      <c r="C9" s="28"/>
      <c r="D9" s="28"/>
      <c r="E9" s="28"/>
      <c r="F9" s="28"/>
      <c r="G9" s="28"/>
      <c r="M9" s="18"/>
      <c r="N9" s="15"/>
      <c r="O9" s="15"/>
      <c r="P9" s="15"/>
      <c r="Q9" s="15"/>
    </row>
    <row r="10" spans="1:17" ht="17.25" customHeight="1" x14ac:dyDescent="0.25">
      <c r="A10" s="9" t="s">
        <v>304</v>
      </c>
      <c r="B10" s="28"/>
      <c r="C10" s="28"/>
      <c r="D10" s="28"/>
      <c r="E10" s="28"/>
      <c r="F10" s="28"/>
      <c r="G10" s="28"/>
      <c r="M10" s="18"/>
      <c r="N10" s="15"/>
      <c r="O10" s="15"/>
      <c r="P10" s="15"/>
      <c r="Q10" s="15"/>
    </row>
    <row r="11" spans="1:17" ht="51.75" customHeight="1" x14ac:dyDescent="0.25">
      <c r="A11" s="251" t="s">
        <v>53</v>
      </c>
      <c r="B11" s="251"/>
      <c r="C11" s="251"/>
      <c r="D11" s="251"/>
      <c r="E11" s="251"/>
      <c r="F11" s="251"/>
      <c r="G11" s="20"/>
      <c r="H11" s="67"/>
      <c r="I11" s="68"/>
      <c r="M11" s="18"/>
      <c r="N11" s="15"/>
      <c r="O11" s="15"/>
      <c r="P11" s="15"/>
      <c r="Q11" s="15"/>
    </row>
    <row r="14" spans="1:17" x14ac:dyDescent="0.25">
      <c r="I14" s="67"/>
    </row>
    <row r="16" spans="1:17" x14ac:dyDescent="0.25">
      <c r="E16" s="67"/>
    </row>
  </sheetData>
  <mergeCells count="4">
    <mergeCell ref="A3:A5"/>
    <mergeCell ref="A6:A8"/>
    <mergeCell ref="A11:F11"/>
    <mergeCell ref="A1:F1"/>
  </mergeCells>
  <pageMargins left="0.7" right="0.7" top="0.75" bottom="0.75" header="0.3" footer="0.3"/>
  <pageSetup paperSize="9" orientation="portrait" verticalDpi="0" r:id="rId1"/>
</worksheet>
</file>

<file path=docMetadata/LabelInfo.xml><?xml version="1.0" encoding="utf-8"?>
<clbl:labelList xmlns:clbl="http://schemas.microsoft.com/office/2020/mipLabelMetadata">
  <clbl:label id="{c8ed0d54-54d7-4498-9042-bf1d68447b7b}" enabled="1" method="Privileged" siteId="{7512341a-42c3-44bb-beee-e013048f1248}"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10</vt:i4>
      </vt:variant>
      <vt:variant>
        <vt:lpstr>Plages nommées</vt:lpstr>
      </vt:variant>
      <vt:variant>
        <vt:i4>1</vt:i4>
      </vt:variant>
    </vt:vector>
  </HeadingPairs>
  <TitlesOfParts>
    <vt:vector size="11" baseType="lpstr">
      <vt:lpstr>Lieu résidence</vt:lpstr>
      <vt:lpstr>Carsat résidence et liquidation</vt:lpstr>
      <vt:lpstr>Département de résidence DP-DD</vt:lpstr>
      <vt:lpstr>Ensemble des retraités par dept</vt:lpstr>
      <vt:lpstr>Effectifs résidents étranger</vt:lpstr>
      <vt:lpstr>Résidence 10 principaux pays</vt:lpstr>
      <vt:lpstr>Pays de résidants</vt:lpstr>
      <vt:lpstr>Evolutions résidents étranger</vt:lpstr>
      <vt:lpstr>Montant global</vt:lpstr>
      <vt:lpstr>Pyramide des âges</vt:lpstr>
      <vt:lpstr>'Lieu résidence'!Zone_d_impression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Z019546</dc:creator>
  <cp:lastModifiedBy>VAUVRAY Ludwig</cp:lastModifiedBy>
  <cp:lastPrinted>2023-01-24T16:15:44Z</cp:lastPrinted>
  <dcterms:created xsi:type="dcterms:W3CDTF">2022-04-12T12:47:36Z</dcterms:created>
  <dcterms:modified xsi:type="dcterms:W3CDTF">2025-02-06T14:11:02Z</dcterms:modified>
</cp:coreProperties>
</file>